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174" i="1" l="1"/>
  <c r="E174" i="1"/>
  <c r="F48" i="1" l="1"/>
  <c r="E48" i="1"/>
  <c r="F179" i="1" l="1"/>
  <c r="E179" i="1"/>
  <c r="E158" i="1"/>
  <c r="E157" i="1" s="1"/>
  <c r="F158" i="1"/>
  <c r="F157" i="1" s="1"/>
  <c r="F25" i="1" l="1"/>
  <c r="F23" i="1" l="1"/>
  <c r="E23" i="1"/>
  <c r="F216" i="1" l="1"/>
  <c r="F215" i="1" s="1"/>
  <c r="F214" i="1" s="1"/>
  <c r="F213" i="1" s="1"/>
  <c r="F212" i="1" s="1"/>
  <c r="F211" i="1" s="1"/>
  <c r="F209" i="1"/>
  <c r="F208" i="1" s="1"/>
  <c r="F207" i="1" s="1"/>
  <c r="F206" i="1" s="1"/>
  <c r="F205" i="1" s="1"/>
  <c r="F204" i="1" s="1"/>
  <c r="F202" i="1"/>
  <c r="F201" i="1" s="1"/>
  <c r="F200" i="1" s="1"/>
  <c r="F199" i="1" s="1"/>
  <c r="F198" i="1" s="1"/>
  <c r="F197" i="1" s="1"/>
  <c r="F195" i="1"/>
  <c r="F194" i="1" s="1"/>
  <c r="F192" i="1"/>
  <c r="F191" i="1" s="1"/>
  <c r="F187" i="1"/>
  <c r="F186" i="1" s="1"/>
  <c r="F185" i="1" s="1"/>
  <c r="F184" i="1" s="1"/>
  <c r="F180" i="1"/>
  <c r="F173" i="1"/>
  <c r="F172" i="1" s="1"/>
  <c r="F171" i="1"/>
  <c r="F170" i="1" s="1"/>
  <c r="F169" i="1" s="1"/>
  <c r="F168" i="1"/>
  <c r="F167" i="1" s="1"/>
  <c r="F166" i="1" s="1"/>
  <c r="F165" i="1"/>
  <c r="F164" i="1" s="1"/>
  <c r="F163" i="1" s="1"/>
  <c r="F155" i="1"/>
  <c r="F154" i="1" s="1"/>
  <c r="F153" i="1"/>
  <c r="F152" i="1" s="1"/>
  <c r="F151" i="1" s="1"/>
  <c r="F146" i="1"/>
  <c r="F145" i="1" s="1"/>
  <c r="F144" i="1" s="1"/>
  <c r="F143" i="1" s="1"/>
  <c r="F142" i="1" s="1"/>
  <c r="F139" i="1"/>
  <c r="F138" i="1" s="1"/>
  <c r="F136" i="1"/>
  <c r="F135" i="1" s="1"/>
  <c r="F133" i="1"/>
  <c r="F132" i="1" s="1"/>
  <c r="F130" i="1"/>
  <c r="F129" i="1" s="1"/>
  <c r="F127" i="1"/>
  <c r="F126" i="1" s="1"/>
  <c r="F121" i="1"/>
  <c r="F120" i="1" s="1"/>
  <c r="F119" i="1" s="1"/>
  <c r="F118" i="1" s="1"/>
  <c r="F114" i="1"/>
  <c r="F113" i="1" s="1"/>
  <c r="F112" i="1" s="1"/>
  <c r="F110" i="1"/>
  <c r="F108" i="1"/>
  <c r="F105" i="1"/>
  <c r="F104" i="1" s="1"/>
  <c r="F99" i="1"/>
  <c r="F97" i="1"/>
  <c r="F96" i="1"/>
  <c r="F95" i="1"/>
  <c r="F94" i="1"/>
  <c r="F93" i="1"/>
  <c r="F92" i="1" s="1"/>
  <c r="F91" i="1" s="1"/>
  <c r="F90" i="1" s="1"/>
  <c r="F88" i="1"/>
  <c r="F87" i="1" s="1"/>
  <c r="F85" i="1"/>
  <c r="F84" i="1" s="1"/>
  <c r="F82" i="1"/>
  <c r="F81" i="1" s="1"/>
  <c r="F79" i="1"/>
  <c r="F78" i="1" s="1"/>
  <c r="F75" i="1"/>
  <c r="F74" i="1" s="1"/>
  <c r="F73" i="1"/>
  <c r="F72" i="1" s="1"/>
  <c r="F71" i="1" s="1"/>
  <c r="F70" i="1" s="1"/>
  <c r="F68" i="1"/>
  <c r="F67" i="1" s="1"/>
  <c r="F66" i="1" s="1"/>
  <c r="F65" i="1"/>
  <c r="F64" i="1" s="1"/>
  <c r="F63" i="1" s="1"/>
  <c r="F62" i="1" s="1"/>
  <c r="F60" i="1"/>
  <c r="F59" i="1" s="1"/>
  <c r="F58" i="1" s="1"/>
  <c r="F55" i="1"/>
  <c r="F54" i="1" s="1"/>
  <c r="F53" i="1" s="1"/>
  <c r="F52" i="1" s="1"/>
  <c r="F51" i="1"/>
  <c r="F50" i="1" s="1"/>
  <c r="F49" i="1" s="1"/>
  <c r="F47" i="1"/>
  <c r="F46" i="1" s="1"/>
  <c r="F45" i="1" s="1"/>
  <c r="F44" i="1" s="1"/>
  <c r="F41" i="1"/>
  <c r="F40" i="1" s="1"/>
  <c r="F39" i="1" s="1"/>
  <c r="F38" i="1" s="1"/>
  <c r="F37" i="1" s="1"/>
  <c r="F35" i="1"/>
  <c r="F34" i="1" s="1"/>
  <c r="F33" i="1" s="1"/>
  <c r="F32" i="1" s="1"/>
  <c r="F31" i="1"/>
  <c r="F30" i="1"/>
  <c r="F29" i="1" s="1"/>
  <c r="F28" i="1" s="1"/>
  <c r="F27" i="1"/>
  <c r="F26" i="1" s="1"/>
  <c r="F24" i="1"/>
  <c r="F22" i="1"/>
  <c r="F17" i="1"/>
  <c r="F16" i="1" s="1"/>
  <c r="F15" i="1" s="1"/>
  <c r="F14" i="1"/>
  <c r="F13" i="1" s="1"/>
  <c r="F12" i="1" s="1"/>
  <c r="E216" i="1"/>
  <c r="E215" i="1" s="1"/>
  <c r="E214" i="1" s="1"/>
  <c r="E213" i="1" s="1"/>
  <c r="E212" i="1" s="1"/>
  <c r="E211" i="1" s="1"/>
  <c r="E209" i="1"/>
  <c r="E208" i="1" s="1"/>
  <c r="E207" i="1" s="1"/>
  <c r="E206" i="1" s="1"/>
  <c r="E205" i="1" s="1"/>
  <c r="E204" i="1" s="1"/>
  <c r="E202" i="1"/>
  <c r="E201" i="1" s="1"/>
  <c r="E200" i="1" s="1"/>
  <c r="E199" i="1" s="1"/>
  <c r="E198" i="1" s="1"/>
  <c r="E197" i="1" s="1"/>
  <c r="E195" i="1"/>
  <c r="E194" i="1" s="1"/>
  <c r="E192" i="1"/>
  <c r="E191" i="1" s="1"/>
  <c r="E187" i="1"/>
  <c r="E186" i="1" s="1"/>
  <c r="E185" i="1" s="1"/>
  <c r="E184" i="1" s="1"/>
  <c r="E180" i="1"/>
  <c r="E173" i="1"/>
  <c r="E172" i="1" s="1"/>
  <c r="E171" i="1"/>
  <c r="E170" i="1" s="1"/>
  <c r="E169" i="1" s="1"/>
  <c r="E168" i="1"/>
  <c r="E167" i="1" s="1"/>
  <c r="E166" i="1" s="1"/>
  <c r="E165" i="1"/>
  <c r="E164" i="1" s="1"/>
  <c r="E163" i="1" s="1"/>
  <c r="E155" i="1"/>
  <c r="E154" i="1" s="1"/>
  <c r="E153" i="1"/>
  <c r="E152" i="1" s="1"/>
  <c r="E151" i="1" s="1"/>
  <c r="E146" i="1"/>
  <c r="E145" i="1" s="1"/>
  <c r="E144" i="1" s="1"/>
  <c r="E139" i="1"/>
  <c r="E138" i="1" s="1"/>
  <c r="E136" i="1"/>
  <c r="E135" i="1" s="1"/>
  <c r="E133" i="1"/>
  <c r="E132" i="1" s="1"/>
  <c r="E130" i="1"/>
  <c r="E129" i="1" s="1"/>
  <c r="E127" i="1"/>
  <c r="E126" i="1" s="1"/>
  <c r="E121" i="1"/>
  <c r="E120" i="1" s="1"/>
  <c r="E119" i="1" s="1"/>
  <c r="E118" i="1" s="1"/>
  <c r="E114" i="1"/>
  <c r="E113" i="1" s="1"/>
  <c r="E112" i="1" s="1"/>
  <c r="E110" i="1"/>
  <c r="E108" i="1"/>
  <c r="E105" i="1"/>
  <c r="E104" i="1" s="1"/>
  <c r="E99" i="1"/>
  <c r="E97" i="1" s="1"/>
  <c r="E96" i="1"/>
  <c r="E95" i="1" s="1"/>
  <c r="E94" i="1"/>
  <c r="E93" i="1" s="1"/>
  <c r="E88" i="1"/>
  <c r="E87" i="1" s="1"/>
  <c r="E85" i="1"/>
  <c r="E84" i="1" s="1"/>
  <c r="E82" i="1"/>
  <c r="E81" i="1" s="1"/>
  <c r="E79" i="1"/>
  <c r="E78" i="1" s="1"/>
  <c r="E75" i="1"/>
  <c r="E74" i="1" s="1"/>
  <c r="E73" i="1"/>
  <c r="E72" i="1" s="1"/>
  <c r="E68" i="1"/>
  <c r="E67" i="1" s="1"/>
  <c r="E66" i="1" s="1"/>
  <c r="E65" i="1"/>
  <c r="E64" i="1" s="1"/>
  <c r="E63" i="1" s="1"/>
  <c r="E62" i="1" s="1"/>
  <c r="E60" i="1"/>
  <c r="E59" i="1" s="1"/>
  <c r="E58" i="1" s="1"/>
  <c r="E55" i="1"/>
  <c r="E54" i="1" s="1"/>
  <c r="E53" i="1" s="1"/>
  <c r="E52" i="1" s="1"/>
  <c r="E51" i="1"/>
  <c r="E50" i="1" s="1"/>
  <c r="E49" i="1" s="1"/>
  <c r="E47" i="1"/>
  <c r="E46" i="1" s="1"/>
  <c r="E41" i="1"/>
  <c r="E40" i="1" s="1"/>
  <c r="E39" i="1" s="1"/>
  <c r="E38" i="1" s="1"/>
  <c r="E37" i="1" s="1"/>
  <c r="E35" i="1"/>
  <c r="E34" i="1" s="1"/>
  <c r="E33" i="1" s="1"/>
  <c r="E32" i="1" s="1"/>
  <c r="E31" i="1"/>
  <c r="E30" i="1" s="1"/>
  <c r="E29" i="1" s="1"/>
  <c r="E28" i="1" s="1"/>
  <c r="E27" i="1"/>
  <c r="E26" i="1" s="1"/>
  <c r="E25" i="1"/>
  <c r="E24" i="1" s="1"/>
  <c r="E22" i="1"/>
  <c r="E17" i="1"/>
  <c r="E16" i="1" s="1"/>
  <c r="E15" i="1" s="1"/>
  <c r="E14" i="1"/>
  <c r="E13" i="1" s="1"/>
  <c r="E12" i="1" s="1"/>
  <c r="E150" i="1" l="1"/>
  <c r="E162" i="1"/>
  <c r="F150" i="1"/>
  <c r="F162" i="1"/>
  <c r="F161" i="1" s="1"/>
  <c r="F160" i="1" s="1"/>
  <c r="F178" i="1"/>
  <c r="E11" i="1"/>
  <c r="E10" i="1" s="1"/>
  <c r="E107" i="1"/>
  <c r="F11" i="1"/>
  <c r="F10" i="1" s="1"/>
  <c r="F21" i="1"/>
  <c r="F20" i="1" s="1"/>
  <c r="F19" i="1" s="1"/>
  <c r="F18" i="1" s="1"/>
  <c r="E45" i="1"/>
  <c r="E44" i="1" s="1"/>
  <c r="E71" i="1"/>
  <c r="E70" i="1" s="1"/>
  <c r="E117" i="1"/>
  <c r="E116" i="1" s="1"/>
  <c r="F107" i="1"/>
  <c r="F117" i="1"/>
  <c r="F116" i="1" s="1"/>
  <c r="F190" i="1"/>
  <c r="F189" i="1" s="1"/>
  <c r="F183" i="1" s="1"/>
  <c r="F182" i="1" s="1"/>
  <c r="F149" i="1"/>
  <c r="F148" i="1" s="1"/>
  <c r="E125" i="1"/>
  <c r="E124" i="1" s="1"/>
  <c r="E123" i="1" s="1"/>
  <c r="E115" i="1" s="1"/>
  <c r="E143" i="1"/>
  <c r="E142" i="1" s="1"/>
  <c r="E161" i="1"/>
  <c r="E160" i="1" s="1"/>
  <c r="F125" i="1"/>
  <c r="F124" i="1" s="1"/>
  <c r="F123" i="1" s="1"/>
  <c r="E77" i="1"/>
  <c r="E76" i="1" s="1"/>
  <c r="E190" i="1"/>
  <c r="E189" i="1" s="1"/>
  <c r="E183" i="1" s="1"/>
  <c r="E182" i="1" s="1"/>
  <c r="F57" i="1"/>
  <c r="F43" i="1" s="1"/>
  <c r="F77" i="1"/>
  <c r="F76" i="1" s="1"/>
  <c r="E92" i="1"/>
  <c r="E91" i="1" s="1"/>
  <c r="E90" i="1" s="1"/>
  <c r="F103" i="1"/>
  <c r="F102" i="1" s="1"/>
  <c r="F101" i="1" s="1"/>
  <c r="F100" i="1" s="1"/>
  <c r="F177" i="1"/>
  <c r="F176" i="1" s="1"/>
  <c r="F175" i="1" s="1"/>
  <c r="E57" i="1"/>
  <c r="E21" i="1"/>
  <c r="E20" i="1" s="1"/>
  <c r="E19" i="1" s="1"/>
  <c r="E18" i="1" s="1"/>
  <c r="E103" i="1"/>
  <c r="E102" i="1" s="1"/>
  <c r="E101" i="1" s="1"/>
  <c r="E100" i="1" s="1"/>
  <c r="E177" i="1"/>
  <c r="E176" i="1" s="1"/>
  <c r="E175" i="1" s="1"/>
  <c r="E178" i="1"/>
  <c r="E43" i="1" l="1"/>
  <c r="F141" i="1"/>
  <c r="E149" i="1"/>
  <c r="E148" i="1" s="1"/>
  <c r="E141" i="1" s="1"/>
  <c r="F115" i="1"/>
  <c r="F9" i="1"/>
  <c r="E9" i="1"/>
  <c r="F8" i="1" l="1"/>
  <c r="E8" i="1"/>
</calcChain>
</file>

<file path=xl/sharedStrings.xml><?xml version="1.0" encoding="utf-8"?>
<sst xmlns="http://schemas.openxmlformats.org/spreadsheetml/2006/main" count="684" uniqueCount="246">
  <si>
    <t>Наименование</t>
  </si>
  <si>
    <t>Раздел, подраздел</t>
  </si>
  <si>
    <t>Целевая статья</t>
  </si>
  <si>
    <t>Общегосударственные вопросы</t>
  </si>
  <si>
    <t>0100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</si>
  <si>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образований.</t>
  </si>
  <si>
    <t>0103</t>
  </si>
  <si>
    <t>Центральный аппарат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</si>
  <si>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</si>
  <si>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</si>
  <si>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</si>
  <si>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</si>
  <si>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</si>
  <si>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</si>
  <si>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0104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</si>
  <si>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</si>
  <si>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</si>
  <si>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</si>
  <si>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</si>
  <si>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расходы</t>
  </si>
  <si>
    <t>Иные бюджетные ассигнования</t>
  </si>
  <si>
    <t>800</t>
  </si>
  <si>
    <t>Уплата налогов, сборов и иных платежей</t>
  </si>
  <si>
    <t>850</t>
  </si>
  <si>
    <t>Глава  местной администрации</t>
  </si>
  <si>
    <t>0111</t>
  </si>
  <si>
    <t>Резервные средства</t>
  </si>
  <si>
    <t>Другие общегосударственные вопросы</t>
  </si>
  <si>
    <t>0113</t>
  </si>
  <si>
    <t>Кадровый потенциал учреждений и повышение заинтерисованности муниципальных служащих в качестве оказываемых услуг населению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</si>
  <si>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</si>
  <si>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выплату персоналу государственных( муниципальных органов)</t>
  </si>
  <si>
    <t>Закупка товаров, работ и услуг для обеспечения государственных (муниципальных нужд)</t>
  </si>
  <si>
    <t>Закупка товаров, работи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</si>
  <si>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</si>
  <si>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Выполнение других обязательств государства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</si>
  <si>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</si>
  <si>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</si>
  <si>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чрезвычайный ситуаций природного и техногенного характера, гражданская оборона</t>
  </si>
  <si>
    <t>0309</t>
  </si>
  <si>
    <t>Расходы на обеспечение деятельности ДНД</t>
  </si>
  <si>
    <t>Иные выплаты, за исключением фонда оплаты труда  государственных (муниципальных) органов, лицам,привлекаемым согласно законодательству для выполнения отдельных полномочий</t>
  </si>
  <si>
    <t>Закупка товаров, работ и услуг для нужд ДНД</t>
  </si>
  <si>
    <t>Иные закупки товаров, работ и услуг для обеспечения нужд ДНД</t>
  </si>
  <si>
    <t>Национальная экономика</t>
  </si>
  <si>
    <t>0400</t>
  </si>
  <si>
    <t>0408</t>
  </si>
  <si>
    <t>Компенсация убытков от перевозки пассажиров</t>
  </si>
  <si>
    <t>Субсидии юридическим лицам ( кроме некомерческих организаций) индивидуальным предпринимателям, физическим лицам</t>
  </si>
  <si>
    <t>810</t>
  </si>
  <si>
    <t>Безвозмездные перечисления организациям, за исключением государственных и муниципальных организаций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</si>
  <si>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</si>
  <si>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</si>
  <si>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</si>
  <si>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</si>
  <si>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</si>
  <si>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</si>
  <si>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</si>
  <si>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</si>
  <si>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Ремонт и содержание водопроводных и канализационных сетей</t>
  </si>
  <si>
    <t>Благоустройство</t>
  </si>
  <si>
    <t>0503</t>
  </si>
  <si>
    <t>Уличное освещение</t>
  </si>
  <si>
    <t>Прочие мероприятия по благоустройству</t>
  </si>
  <si>
    <t>Образование</t>
  </si>
  <si>
    <t>0700</t>
  </si>
  <si>
    <t>0707</t>
  </si>
  <si>
    <t>Содействие занятости населения</t>
  </si>
  <si>
    <t>Социальная политика</t>
  </si>
  <si>
    <t>1000</t>
  </si>
  <si>
    <t>Единовременная адресная помощь ветеранам ВОВ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</si>
  <si>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</si>
  <si>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</si>
  <si>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</si>
  <si>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1006</t>
  </si>
  <si>
    <t>Ремонт индивидуальных жилых домов ветеранов ВОВ</t>
  </si>
  <si>
    <t>Физическая культура и спорт</t>
  </si>
  <si>
    <t>1100</t>
  </si>
  <si>
    <t>1101</t>
  </si>
  <si>
    <t>Средства массовой информации.</t>
  </si>
  <si>
    <t>1200</t>
  </si>
  <si>
    <t>Периодическая  печать и издательства</t>
  </si>
  <si>
    <t>1202</t>
  </si>
  <si>
    <t>Группы и подгруппы видов расходов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</si>
  <si>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</si>
  <si>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(в рублях)</t>
  </si>
  <si>
    <t>Обеспечение деятельности законодательных (представительных) органов муниципальных образований</t>
  </si>
  <si>
    <t>Депутаты представительного органа муниципального образования</t>
  </si>
  <si>
    <t>81 0 00  00000</t>
  </si>
  <si>
    <t>81 0 00 00410</t>
  </si>
  <si>
    <t>81 0 00 00420</t>
  </si>
  <si>
    <t>68 0 00 00000</t>
  </si>
  <si>
    <t>75 0 00 00480</t>
  </si>
  <si>
    <t xml:space="preserve">Резервные фонды </t>
  </si>
  <si>
    <t>08 0 00 00000</t>
  </si>
  <si>
    <t>Информационно, материально-техническое обеспечение работников органов местного самоуправления, повышение квалификации</t>
  </si>
  <si>
    <t>Социальные выплаты</t>
  </si>
  <si>
    <t>Муниципальная программа "Кадровая политика муниципального образования городское поселение город Боровск"</t>
  </si>
  <si>
    <t>Муниципальная программа "Управление муниципальным имуществом "</t>
  </si>
  <si>
    <t>38 0 00 00000</t>
  </si>
  <si>
    <t>Техническая инвентаризация объектов</t>
  </si>
  <si>
    <t>Кадастровый учет</t>
  </si>
  <si>
    <t>Реализация мероприятий в  области земельных отношений и инвентаризации объектов</t>
  </si>
  <si>
    <t>27 0 00 00000</t>
  </si>
  <si>
    <t>09 0 00 00000</t>
  </si>
  <si>
    <t>Материально-техническое обеспечение в области безопасности жизнедеятельности</t>
  </si>
  <si>
    <t>24 0 00 00000</t>
  </si>
  <si>
    <t>Ремонт и капитальный ремонт сети автомобильных дорог</t>
  </si>
  <si>
    <t>Паспортизация автомобильных дорог</t>
  </si>
  <si>
    <t>300</t>
  </si>
  <si>
    <t>360</t>
  </si>
  <si>
    <t>Закупка товаров, работ и услуг для нужд</t>
  </si>
  <si>
    <t xml:space="preserve">Иные закупки товаров, работ и услуг для обеспечения нужд </t>
  </si>
  <si>
    <t>Санитарная очистка территорий</t>
  </si>
  <si>
    <t>Мероприятия в области физической культуры и спорта</t>
  </si>
  <si>
    <t>Мероприятия по информированию населения</t>
  </si>
  <si>
    <t>Муниципальная программа "Информирование населения о деятельности органов местного самоуправления на территории муниципального образования городское поселение город Боровск</t>
  </si>
  <si>
    <t>Муниципальная программа "Развитие физической культуры и спорта в городе Боровске "</t>
  </si>
  <si>
    <t xml:space="preserve">Муниципальная программа "Содействие занятости населения города Боровска" </t>
  </si>
  <si>
    <t>Муниципальная программа "Благоустройство территории города Боровска "</t>
  </si>
  <si>
    <t>Муниципальная программа "Развитие жилищной и коммунальной инфраструктуры города Боровска "</t>
  </si>
  <si>
    <t>Муниципальная программа "Организация транспортного обслуживания населения по городскому маршруту в г.Боровске "</t>
  </si>
  <si>
    <t>75 0 00 00000</t>
  </si>
  <si>
    <t>18 0 00 00000</t>
  </si>
  <si>
    <t>05 0 00 00000</t>
  </si>
  <si>
    <t>19 0 00 00000</t>
  </si>
  <si>
    <t>07 0 00 00000</t>
  </si>
  <si>
    <t>13 0 00 00000</t>
  </si>
  <si>
    <t>23 0 00  00000</t>
  </si>
  <si>
    <t>08 0 01 00000</t>
  </si>
  <si>
    <t>08 0 01 00750</t>
  </si>
  <si>
    <t>08 0 01 08010</t>
  </si>
  <si>
    <t>08 0 01 08020</t>
  </si>
  <si>
    <t>27 0 01 00000</t>
  </si>
  <si>
    <t>27 0 01 27010</t>
  </si>
  <si>
    <t>38 0 01 00000</t>
  </si>
  <si>
    <t>68 0 01 00000</t>
  </si>
  <si>
    <t>68 0 01 00920</t>
  </si>
  <si>
    <t>09 0 01 00000</t>
  </si>
  <si>
    <t>09 0 01 09060</t>
  </si>
  <si>
    <t>09 0 01 09080</t>
  </si>
  <si>
    <t>Транспорт</t>
  </si>
  <si>
    <t>18 0 01 00000</t>
  </si>
  <si>
    <t>18 0 01 18010</t>
  </si>
  <si>
    <t>24 0 01 00000</t>
  </si>
  <si>
    <t>24 0 01  24010</t>
  </si>
  <si>
    <t>24 0 01 24020</t>
  </si>
  <si>
    <t>24 0 01 24050</t>
  </si>
  <si>
    <t>24 0 01 24060</t>
  </si>
  <si>
    <t>05 0 01 05020</t>
  </si>
  <si>
    <t>05 0 02 00000</t>
  </si>
  <si>
    <t>05 0 02 05050</t>
  </si>
  <si>
    <t>05 0 01 00000</t>
  </si>
  <si>
    <t>19 0 01 00000</t>
  </si>
  <si>
    <t>Содержание зеленого хозяйства</t>
  </si>
  <si>
    <t>19 0 01 19010</t>
  </si>
  <si>
    <t>19 0 01 19020</t>
  </si>
  <si>
    <t>19 0 01 19040</t>
  </si>
  <si>
    <t>19 0 01 19060</t>
  </si>
  <si>
    <t>07 0 01 00000</t>
  </si>
  <si>
    <t>Молодежная политика и оздоровление детей</t>
  </si>
  <si>
    <t xml:space="preserve">Физическая культура </t>
  </si>
  <si>
    <t>13 0 01 00000</t>
  </si>
  <si>
    <t>13 0 01 13010</t>
  </si>
  <si>
    <t>68 0 01 00400</t>
  </si>
  <si>
    <t>23 0 01 00000</t>
  </si>
  <si>
    <t>23 0 01 23010</t>
  </si>
  <si>
    <t>07 0 01 07010</t>
  </si>
  <si>
    <t>Обеспечение деятельности главы администрации</t>
  </si>
  <si>
    <t>84 0 00 00000</t>
  </si>
  <si>
    <t>84 0 00 00600</t>
  </si>
  <si>
    <t>Основное мероприятие "Повышение качества управления муниципальными финансами"</t>
  </si>
  <si>
    <t>Основное мероприятие "Повышение социальной защиты и привлекательности службы в органах местного самоуправления"</t>
  </si>
  <si>
    <t>Основное мероприятие "Эффективное управление имуществом"</t>
  </si>
  <si>
    <t>Основное мероприятие "Подготовка населения в области обеспечения безопасности жизнедеятельности"</t>
  </si>
  <si>
    <t>Основное мероприятие "Повышение качества и доступности транспортных услуг для населения"</t>
  </si>
  <si>
    <t>Основное мероприятие "Обеспечение комфортных условий проживания граждан"</t>
  </si>
  <si>
    <t>Основное мероприятие "Обеспечение качественными коммунальными услугами"</t>
  </si>
  <si>
    <t>Основное мероприятие "Комплексное решение проблем благоустройства"</t>
  </si>
  <si>
    <t>Основное мероприятие "Снижение социальной напряженности на рынке труда"</t>
  </si>
  <si>
    <t>Основное мероприятие "Создание условий для благоприятной адаптации молодежи в современном обществе"</t>
  </si>
  <si>
    <t>Обеспечение безопасности дорожного движения</t>
  </si>
  <si>
    <t>24 0 01 24040</t>
  </si>
  <si>
    <t xml:space="preserve">  Социальное обеспечение и иные выплаты населению</t>
  </si>
  <si>
    <t xml:space="preserve">  Публичные нормативные социальные  выплаты гражданам</t>
  </si>
  <si>
    <t>310</t>
  </si>
  <si>
    <t>38 0 01 98010</t>
  </si>
  <si>
    <t>38 0 01 98020</t>
  </si>
  <si>
    <t>38 0 01 98050</t>
  </si>
  <si>
    <t>05 0 02 19080</t>
  </si>
  <si>
    <t xml:space="preserve">Организация в границах поселений электро-, тепло-, газо-, водоснабжения и водоотведения на территории Боровского района </t>
  </si>
  <si>
    <t>Капитальные вложения в объекты недвижимого имущества муниципальной собственности</t>
  </si>
  <si>
    <t>Муниципальная программа "Организация и проведение общественно-значимых праздничных мероприятий на территории города Боровска" на 2017-2020 годы</t>
  </si>
  <si>
    <t>Проведение мероприятий в честь Дня города Боровска</t>
  </si>
  <si>
    <t>Проведение мероприятий в честь Дня Победы в ВОВ</t>
  </si>
  <si>
    <t>Проведение новогодних и рождественских праздников</t>
  </si>
  <si>
    <t>Проведение прочих мероприятий</t>
  </si>
  <si>
    <t>Муниципальная программа "Обеспечение правопорядка и безопасности населения на территории города"</t>
  </si>
  <si>
    <t>Предупреждение и ликвидация чрезвычайных ситуаций</t>
  </si>
  <si>
    <t xml:space="preserve"> Основное мероприятие "Приведение сети автомобильных дорог в соответствие с нормативными требованиями"</t>
  </si>
  <si>
    <t xml:space="preserve"> Основное мероприятие "Создание условий для информационного обеспечения населения"  </t>
  </si>
  <si>
    <t>27 0 02 00000</t>
  </si>
  <si>
    <t>27 0 02 27020</t>
  </si>
  <si>
    <t>27 0 03 00000</t>
  </si>
  <si>
    <t>27 0 03 27060</t>
  </si>
  <si>
    <t>27 0 04 00000</t>
  </si>
  <si>
    <t>27 0 04 27070</t>
  </si>
  <si>
    <t>09 0 01 09020</t>
  </si>
  <si>
    <t>27 0 02 27030</t>
  </si>
  <si>
    <t>27 0 02 27040</t>
  </si>
  <si>
    <t>Основное мероприятие "Проведение новогодних и рождественских праздников"</t>
  </si>
  <si>
    <t>Основное мероприятие "Проведение прочих мероприятий"</t>
  </si>
  <si>
    <t>Мероприятия по эффективному использованию муниципального имущества</t>
  </si>
  <si>
    <t>38 0 01 98030</t>
  </si>
  <si>
    <t>Содержание сети автомобильных дорог</t>
  </si>
  <si>
    <t>Основное мероприятие "Проведение мероприятий в честь Дня Победы в Великой Отечественной войне 1941-1945гг"</t>
  </si>
  <si>
    <t>Строительство канализационных сетей</t>
  </si>
  <si>
    <t>05 0 02 05060</t>
  </si>
  <si>
    <t>Администрация муниципального образования городское поселение город Боровск</t>
  </si>
  <si>
    <t>Муниципальная  программа "Эффективность системы  управления в органах местного самоуправления "</t>
  </si>
  <si>
    <t>Обеспечение проведение выборов и референдумов</t>
  </si>
  <si>
    <t>Обеспечение проведения выборов и референдумов</t>
  </si>
  <si>
    <t>Проведение выборов и референдумов</t>
  </si>
  <si>
    <t>Основное мероприятие "Проведение мероприятий в честь празднования Дня города Боровска"</t>
  </si>
  <si>
    <t>Муниципальная программа "Эффективность системы  управления в органах местного самоуправления "</t>
  </si>
  <si>
    <t>Исполнение судебных актов</t>
  </si>
  <si>
    <r>
      <rPr>
        <sz val="10"/>
        <color rgb="FFC00000"/>
        <rFont val="Times New Roman"/>
        <family val="1"/>
        <charset val="204"/>
      </rPr>
      <t xml:space="preserve">Содержание, ремонт </t>
    </r>
    <r>
      <rPr>
        <sz val="10"/>
        <color rgb="FF0000FF"/>
        <rFont val="Times New Roman"/>
        <family val="1"/>
        <charset val="204"/>
      </rPr>
      <t>и капитальный ремонт сети автомобильных дорог за счет средств дорожного фонда</t>
    </r>
  </si>
  <si>
    <t>Иные межбюджетные трансферты</t>
  </si>
  <si>
    <t>Межбюджетные трансферты общего характера бюджетам субъектов Российской Федерации и муниципальных образований" состоит из трех подразделов и аккумулирует расходы по предоставлению межбюджетных трансфертов бюджетам бюджетной системы Российской Федерации, не отнесенных другим разделам и подразделам</t>
  </si>
  <si>
    <t>Прочие межбюджетные трансферты общего характера</t>
  </si>
  <si>
    <t>Реализация приоритетных проектов развития общественной инфраструктуры муниципальных образований</t>
  </si>
  <si>
    <t>Измененные бюджетные ассигнования 
на 2019 год</t>
  </si>
  <si>
    <t>0107</t>
  </si>
  <si>
    <t>71 0 00 00000</t>
  </si>
  <si>
    <t>71 0 00 71010</t>
  </si>
  <si>
    <t>23 0 00 00000</t>
  </si>
  <si>
    <t>500</t>
  </si>
  <si>
    <t>1400</t>
  </si>
  <si>
    <t>1403</t>
  </si>
  <si>
    <t>Бюджетные ассигнования на 2020 год</t>
  </si>
  <si>
    <t>68 0 01 00721</t>
  </si>
  <si>
    <t>Муниципальная программа "Ремонт и содержание автомобильных дорог"</t>
  </si>
  <si>
    <t>Распределение бюджетных ассигнований бюджета муниципального образования городское поселение город Боровск по разделам, 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2019 и 2020 годов</t>
  </si>
  <si>
    <t>Межбюджетные трансферты</t>
  </si>
  <si>
    <t>Приложение № 5</t>
  </si>
  <si>
    <r>
      <t xml:space="preserve">к решению Городской Думы муниципального образования городское поселение город Боровск № 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 xml:space="preserve">  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>апреля</t>
    </r>
    <r>
      <rPr>
        <sz val="10"/>
        <rFont val="Times New Roman"/>
        <family val="1"/>
        <charset val="204"/>
      </rPr>
      <t xml:space="preserve">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</si>
</sst>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CC"/>
      <name val="Times New Roman"/>
      <family val="1"/>
      <charset val="204"/>
    </font>
    <font>
      <b/>
      <i/>
      <sz val="10"/>
      <color rgb="FF0000CC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5" fillId="3" borderId="11">
      <alignment horizontal="center"/>
    </xf>
    <xf numFmtId="0" fontId="15" fillId="3" borderId="11">
      <alignment shrinkToFit="1"/>
    </xf>
  </cellStyleXfs>
  <cellXfs count="89">
    <xf numFmtId="0" fontId="0" fillId="0" borderId="0" xfId="0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" fillId="2" borderId="0" xfId="0" applyFont="1" applyFill="1" applyAlignment="1">
      <alignment horizontal="right" wrapText="1"/>
    </xf>
    <xf numFmtId="0" fontId="13" fillId="0" borderId="3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2" borderId="3" xfId="1" applyNumberFormat="1" applyFont="1" applyFill="1" applyBorder="1" applyAlignment="1" applyProtection="1">
      <alignment vertical="top" wrapText="1"/>
    </xf>
    <xf numFmtId="0" fontId="16" fillId="2" borderId="3" xfId="1" applyNumberFormat="1" applyFont="1" applyFill="1" applyBorder="1" applyAlignment="1" applyProtection="1">
      <alignment vertical="top" wrapText="1"/>
    </xf>
    <xf numFmtId="0" fontId="17" fillId="2" borderId="3" xfId="1" applyNumberFormat="1" applyFont="1" applyFill="1" applyBorder="1" applyAlignment="1" applyProtection="1">
      <alignment vertical="top" wrapText="1"/>
    </xf>
    <xf numFmtId="0" fontId="17" fillId="0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left"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3" xfId="0" quotePrefix="1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9" fillId="0" borderId="3" xfId="0" applyFont="1" applyFill="1" applyBorder="1" applyAlignment="1">
      <alignment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26" fillId="2" borderId="3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28" fillId="2" borderId="3" xfId="0" applyNumberFormat="1" applyFont="1" applyFill="1" applyBorder="1" applyAlignment="1">
      <alignment horizontal="right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18" fillId="2" borderId="3" xfId="0" applyNumberFormat="1" applyFont="1" applyFill="1" applyBorder="1" applyAlignment="1">
      <alignment horizontal="right" vertical="center" wrapText="1"/>
    </xf>
    <xf numFmtId="49" fontId="3" fillId="0" borderId="3" xfId="0" quotePrefix="1" applyNumberFormat="1" applyFont="1" applyFill="1" applyBorder="1" applyAlignment="1">
      <alignment horizontal="center" vertical="center" wrapText="1"/>
    </xf>
    <xf numFmtId="4" fontId="29" fillId="2" borderId="3" xfId="0" applyNumberFormat="1" applyFont="1" applyFill="1" applyBorder="1" applyAlignment="1">
      <alignment horizontal="right" vertical="center" wrapText="1"/>
    </xf>
    <xf numFmtId="49" fontId="23" fillId="0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Fill="1" applyBorder="1" applyAlignment="1">
      <alignment horizontal="center" vertical="center" wrapText="1"/>
    </xf>
    <xf numFmtId="4" fontId="30" fillId="2" borderId="3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1" fillId="2" borderId="3" xfId="0" applyNumberFormat="1" applyFont="1" applyFill="1" applyBorder="1" applyAlignment="1">
      <alignment horizontal="right" vertical="center" wrapText="1"/>
    </xf>
    <xf numFmtId="49" fontId="13" fillId="2" borderId="3" xfId="2" applyNumberFormat="1" applyFont="1" applyFill="1" applyBorder="1" applyAlignment="1" applyProtection="1">
      <alignment horizontal="center" vertical="center" shrinkToFit="1"/>
    </xf>
    <xf numFmtId="49" fontId="16" fillId="2" borderId="3" xfId="2" applyNumberFormat="1" applyFont="1" applyFill="1" applyBorder="1" applyAlignment="1" applyProtection="1">
      <alignment horizontal="center" vertical="center" shrinkToFit="1"/>
    </xf>
    <xf numFmtId="49" fontId="3" fillId="2" borderId="3" xfId="2" applyNumberFormat="1" applyFont="1" applyFill="1" applyBorder="1" applyAlignment="1" applyProtection="1">
      <alignment horizontal="center" vertical="center" shrinkToFit="1"/>
    </xf>
    <xf numFmtId="49" fontId="3" fillId="2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4" fontId="33" fillId="2" borderId="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3">
    <cellStyle name="xl34" xfId="2"/>
    <cellStyle name="xl43" xfId="1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3"/>
  <sheetViews>
    <sheetView tabSelected="1" topLeftCell="A202" zoomScale="95" zoomScaleNormal="95" workbookViewId="0">
      <selection sqref="A1:F217"/>
    </sheetView>
  </sheetViews>
  <sheetFormatPr defaultRowHeight="15" x14ac:dyDescent="0.25"/>
  <cols>
    <col min="1" max="1" width="57.85546875" style="1" customWidth="1"/>
    <col min="2" max="2" width="9.140625" style="1"/>
    <col min="3" max="3" width="14.85546875" style="1" customWidth="1"/>
    <col min="4" max="4" width="9.140625" style="1"/>
    <col min="5" max="5" width="16" style="2" bestFit="1" customWidth="1"/>
    <col min="6" max="6" width="16" style="1" bestFit="1" customWidth="1"/>
    <col min="7" max="16384" width="9.140625" style="1"/>
  </cols>
  <sheetData>
    <row r="1" spans="1:8" x14ac:dyDescent="0.25">
      <c r="F1" s="24" t="s">
        <v>244</v>
      </c>
      <c r="G1" s="25"/>
      <c r="H1" s="25"/>
    </row>
    <row r="2" spans="1:8" ht="104.25" customHeight="1" x14ac:dyDescent="0.25">
      <c r="D2" s="79" t="s">
        <v>245</v>
      </c>
      <c r="E2" s="80"/>
      <c r="F2" s="80"/>
    </row>
    <row r="3" spans="1:8" s="8" customFormat="1" ht="90.75" customHeight="1" x14ac:dyDescent="0.3">
      <c r="A3" s="81" t="s">
        <v>242</v>
      </c>
      <c r="B3" s="81"/>
      <c r="C3" s="81"/>
      <c r="D3" s="82"/>
      <c r="E3" s="82"/>
      <c r="F3" s="80"/>
    </row>
    <row r="4" spans="1:8" x14ac:dyDescent="0.25">
      <c r="F4" s="9" t="s">
        <v>85</v>
      </c>
    </row>
    <row r="5" spans="1:8" ht="27" customHeight="1" x14ac:dyDescent="0.25">
      <c r="A5" s="83" t="s">
        <v>0</v>
      </c>
      <c r="B5" s="83" t="s">
        <v>1</v>
      </c>
      <c r="C5" s="83" t="s">
        <v>2</v>
      </c>
      <c r="D5" s="83" t="s">
        <v>83</v>
      </c>
      <c r="E5" s="85" t="s">
        <v>231</v>
      </c>
      <c r="F5" s="87" t="s">
        <v>239</v>
      </c>
    </row>
    <row r="6" spans="1:8" ht="26.25" customHeight="1" x14ac:dyDescent="0.25">
      <c r="A6" s="84"/>
      <c r="B6" s="84"/>
      <c r="C6" s="84"/>
      <c r="D6" s="84"/>
      <c r="E6" s="86"/>
      <c r="F6" s="88"/>
    </row>
    <row r="7" spans="1:8" s="3" customFormat="1" ht="15.75" x14ac:dyDescent="0.25">
      <c r="A7" s="28">
        <v>1</v>
      </c>
      <c r="B7" s="51">
        <v>3</v>
      </c>
      <c r="C7" s="51">
        <v>4</v>
      </c>
      <c r="D7" s="51">
        <v>5</v>
      </c>
      <c r="E7" s="52">
        <v>6</v>
      </c>
      <c r="F7" s="52">
        <v>7</v>
      </c>
    </row>
    <row r="8" spans="1:8" s="5" customFormat="1" ht="25.5" x14ac:dyDescent="0.25">
      <c r="A8" s="29" t="s">
        <v>218</v>
      </c>
      <c r="B8" s="53"/>
      <c r="C8" s="53"/>
      <c r="D8" s="53"/>
      <c r="E8" s="54">
        <f>E9+E100+E115+E141+E175+E182+E197+E204+E211</f>
        <v>70566347</v>
      </c>
      <c r="F8" s="54">
        <f>F9+F100+F115+F141+F175+F182+F197+F204+F211</f>
        <v>70567804</v>
      </c>
    </row>
    <row r="9" spans="1:8" s="3" customFormat="1" ht="15.75" x14ac:dyDescent="0.25">
      <c r="A9" s="30" t="s">
        <v>3</v>
      </c>
      <c r="B9" s="55" t="s">
        <v>4</v>
      </c>
      <c r="C9" s="34"/>
      <c r="D9" s="53"/>
      <c r="E9" s="54">
        <f>E10+E18+E37+E43+E32</f>
        <v>26898118</v>
      </c>
      <c r="F9" s="54">
        <f>F10+F18+F37+F43+F32</f>
        <v>26948118</v>
      </c>
    </row>
    <row r="10" spans="1:8" s="3" customFormat="1" ht="40.5" x14ac:dyDescent="0.25">
      <c r="A10" s="31" t="s">
        <v>5</v>
      </c>
      <c r="B10" s="56" t="s">
        <v>6</v>
      </c>
      <c r="C10" s="56"/>
      <c r="D10" s="56"/>
      <c r="E10" s="19">
        <f>E11</f>
        <v>1631323</v>
      </c>
      <c r="F10" s="19">
        <f>F11</f>
        <v>1631323</v>
      </c>
    </row>
    <row r="11" spans="1:8" s="5" customFormat="1" ht="25.5" x14ac:dyDescent="0.25">
      <c r="A11" s="32" t="s">
        <v>86</v>
      </c>
      <c r="B11" s="57" t="s">
        <v>6</v>
      </c>
      <c r="C11" s="57" t="s">
        <v>88</v>
      </c>
      <c r="D11" s="53"/>
      <c r="E11" s="58">
        <f>E12+E15</f>
        <v>1631323</v>
      </c>
      <c r="F11" s="58">
        <f>F12+F15</f>
        <v>1631323</v>
      </c>
    </row>
    <row r="12" spans="1:8" s="3" customFormat="1" ht="25.5" x14ac:dyDescent="0.25">
      <c r="A12" s="10" t="s">
        <v>8</v>
      </c>
      <c r="B12" s="20" t="s">
        <v>6</v>
      </c>
      <c r="C12" s="21" t="s">
        <v>89</v>
      </c>
      <c r="D12" s="20"/>
      <c r="E12" s="59">
        <f>E13</f>
        <v>375960</v>
      </c>
      <c r="F12" s="59">
        <f>F13</f>
        <v>375960</v>
      </c>
    </row>
    <row r="13" spans="1:8" s="3" customFormat="1" ht="51" x14ac:dyDescent="0.25">
      <c r="A13" s="33" t="s">
        <v>9</v>
      </c>
      <c r="B13" s="57" t="s">
        <v>6</v>
      </c>
      <c r="C13" s="60" t="s">
        <v>89</v>
      </c>
      <c r="D13" s="57" t="s">
        <v>10</v>
      </c>
      <c r="E13" s="58">
        <f>E14</f>
        <v>375960</v>
      </c>
      <c r="F13" s="58">
        <f>F14</f>
        <v>375960</v>
      </c>
    </row>
    <row r="14" spans="1:8" s="6" customFormat="1" ht="25.5" x14ac:dyDescent="0.25">
      <c r="A14" s="33" t="s">
        <v>11</v>
      </c>
      <c r="B14" s="57" t="s">
        <v>6</v>
      </c>
      <c r="C14" s="60" t="s">
        <v>89</v>
      </c>
      <c r="D14" s="57" t="s">
        <v>12</v>
      </c>
      <c r="E14" s="58">
        <f>31330*12</f>
        <v>375960</v>
      </c>
      <c r="F14" s="58">
        <f>31330*12</f>
        <v>375960</v>
      </c>
    </row>
    <row r="15" spans="1:8" s="4" customFormat="1" ht="15.75" x14ac:dyDescent="0.25">
      <c r="A15" s="11" t="s">
        <v>87</v>
      </c>
      <c r="B15" s="20" t="s">
        <v>6</v>
      </c>
      <c r="C15" s="20" t="s">
        <v>90</v>
      </c>
      <c r="D15" s="20"/>
      <c r="E15" s="59">
        <f>E16</f>
        <v>1255363</v>
      </c>
      <c r="F15" s="59">
        <f>F16</f>
        <v>1255363</v>
      </c>
    </row>
    <row r="16" spans="1:8" s="4" customFormat="1" ht="51" x14ac:dyDescent="0.25">
      <c r="A16" s="33" t="s">
        <v>9</v>
      </c>
      <c r="B16" s="57" t="s">
        <v>6</v>
      </c>
      <c r="C16" s="57" t="s">
        <v>90</v>
      </c>
      <c r="D16" s="57" t="s">
        <v>10</v>
      </c>
      <c r="E16" s="58">
        <f>E17</f>
        <v>1255363</v>
      </c>
      <c r="F16" s="58">
        <f>F17</f>
        <v>1255363</v>
      </c>
    </row>
    <row r="17" spans="1:6" s="5" customFormat="1" ht="25.5" x14ac:dyDescent="0.25">
      <c r="A17" s="33" t="s">
        <v>11</v>
      </c>
      <c r="B17" s="57" t="s">
        <v>6</v>
      </c>
      <c r="C17" s="57" t="s">
        <v>90</v>
      </c>
      <c r="D17" s="57" t="s">
        <v>12</v>
      </c>
      <c r="E17" s="58">
        <f>965664+289699</f>
        <v>1255363</v>
      </c>
      <c r="F17" s="58">
        <f>965664+289699</f>
        <v>1255363</v>
      </c>
    </row>
    <row r="18" spans="1:6" s="3" customFormat="1" ht="40.5" x14ac:dyDescent="0.25">
      <c r="A18" s="31" t="s">
        <v>13</v>
      </c>
      <c r="B18" s="56" t="s">
        <v>14</v>
      </c>
      <c r="C18" s="56"/>
      <c r="D18" s="56"/>
      <c r="E18" s="19">
        <f>E19+E28</f>
        <v>11596017</v>
      </c>
      <c r="F18" s="19">
        <f>F19+F28</f>
        <v>11396017</v>
      </c>
    </row>
    <row r="19" spans="1:6" s="3" customFormat="1" ht="27" x14ac:dyDescent="0.25">
      <c r="A19" s="12" t="s">
        <v>219</v>
      </c>
      <c r="B19" s="22" t="s">
        <v>14</v>
      </c>
      <c r="C19" s="22" t="s">
        <v>91</v>
      </c>
      <c r="D19" s="22"/>
      <c r="E19" s="61">
        <f>E20</f>
        <v>10828075</v>
      </c>
      <c r="F19" s="61">
        <f>F20</f>
        <v>10628075</v>
      </c>
    </row>
    <row r="20" spans="1:6" s="3" customFormat="1" ht="29.25" customHeight="1" x14ac:dyDescent="0.25">
      <c r="A20" s="34" t="s">
        <v>171</v>
      </c>
      <c r="B20" s="57" t="s">
        <v>14</v>
      </c>
      <c r="C20" s="57" t="s">
        <v>136</v>
      </c>
      <c r="D20" s="57"/>
      <c r="E20" s="58">
        <f>E21</f>
        <v>10828075</v>
      </c>
      <c r="F20" s="58">
        <f>F21</f>
        <v>10628075</v>
      </c>
    </row>
    <row r="21" spans="1:6" s="3" customFormat="1" ht="15.75" x14ac:dyDescent="0.25">
      <c r="A21" s="10" t="s">
        <v>7</v>
      </c>
      <c r="B21" s="20" t="s">
        <v>14</v>
      </c>
      <c r="C21" s="20" t="s">
        <v>164</v>
      </c>
      <c r="D21" s="20"/>
      <c r="E21" s="59">
        <f>E22+E24+E26</f>
        <v>10828075</v>
      </c>
      <c r="F21" s="59">
        <f>F22+F24+F26</f>
        <v>10628075</v>
      </c>
    </row>
    <row r="22" spans="1:6" s="3" customFormat="1" ht="51" x14ac:dyDescent="0.25">
      <c r="A22" s="33" t="s">
        <v>9</v>
      </c>
      <c r="B22" s="57" t="s">
        <v>14</v>
      </c>
      <c r="C22" s="57" t="s">
        <v>164</v>
      </c>
      <c r="D22" s="57" t="s">
        <v>10</v>
      </c>
      <c r="E22" s="58">
        <f>E23</f>
        <v>9018575</v>
      </c>
      <c r="F22" s="58">
        <f>F23</f>
        <v>9018575</v>
      </c>
    </row>
    <row r="23" spans="1:6" s="3" customFormat="1" ht="25.5" x14ac:dyDescent="0.25">
      <c r="A23" s="33" t="s">
        <v>11</v>
      </c>
      <c r="B23" s="57" t="s">
        <v>14</v>
      </c>
      <c r="C23" s="57" t="s">
        <v>164</v>
      </c>
      <c r="D23" s="57" t="s">
        <v>12</v>
      </c>
      <c r="E23" s="58">
        <f>4205235+577304+2564248+130000+40000+2219730-767942+50000</f>
        <v>9018575</v>
      </c>
      <c r="F23" s="58">
        <f>4205235+577304+2564248+130000+40000+2219730-767942+50000</f>
        <v>9018575</v>
      </c>
    </row>
    <row r="24" spans="1:6" s="5" customFormat="1" ht="25.5" x14ac:dyDescent="0.25">
      <c r="A24" s="33" t="s">
        <v>15</v>
      </c>
      <c r="B24" s="57" t="s">
        <v>14</v>
      </c>
      <c r="C24" s="57" t="s">
        <v>164</v>
      </c>
      <c r="D24" s="57" t="s">
        <v>16</v>
      </c>
      <c r="E24" s="58">
        <f t="shared" ref="E24:F24" si="0">E25</f>
        <v>1799500</v>
      </c>
      <c r="F24" s="58">
        <f t="shared" si="0"/>
        <v>1599500</v>
      </c>
    </row>
    <row r="25" spans="1:6" s="5" customFormat="1" ht="25.5" x14ac:dyDescent="0.25">
      <c r="A25" s="33" t="s">
        <v>17</v>
      </c>
      <c r="B25" s="57" t="s">
        <v>14</v>
      </c>
      <c r="C25" s="57" t="s">
        <v>164</v>
      </c>
      <c r="D25" s="57" t="s">
        <v>18</v>
      </c>
      <c r="E25" s="58">
        <f>425000+563000+30000+100000+9500+87000+15000+570000</f>
        <v>1799500</v>
      </c>
      <c r="F25" s="58">
        <f>425000+563000+30000+100000+9500+87000+15000+570000-200000</f>
        <v>1599500</v>
      </c>
    </row>
    <row r="26" spans="1:6" s="3" customFormat="1" ht="15.75" x14ac:dyDescent="0.25">
      <c r="A26" s="33" t="s">
        <v>20</v>
      </c>
      <c r="B26" s="57" t="s">
        <v>14</v>
      </c>
      <c r="C26" s="57" t="s">
        <v>164</v>
      </c>
      <c r="D26" s="57" t="s">
        <v>21</v>
      </c>
      <c r="E26" s="58">
        <f t="shared" ref="E26:F26" si="1">E27</f>
        <v>10000</v>
      </c>
      <c r="F26" s="58">
        <f t="shared" si="1"/>
        <v>10000</v>
      </c>
    </row>
    <row r="27" spans="1:6" s="3" customFormat="1" ht="15.75" x14ac:dyDescent="0.25">
      <c r="A27" s="33" t="s">
        <v>22</v>
      </c>
      <c r="B27" s="57" t="s">
        <v>14</v>
      </c>
      <c r="C27" s="57" t="s">
        <v>164</v>
      </c>
      <c r="D27" s="57" t="s">
        <v>23</v>
      </c>
      <c r="E27" s="58">
        <f>10000</f>
        <v>10000</v>
      </c>
      <c r="F27" s="58">
        <f>10000</f>
        <v>10000</v>
      </c>
    </row>
    <row r="28" spans="1:6" s="6" customFormat="1" ht="30" customHeight="1" x14ac:dyDescent="0.25">
      <c r="A28" s="35" t="s">
        <v>168</v>
      </c>
      <c r="B28" s="62" t="s">
        <v>14</v>
      </c>
      <c r="C28" s="62" t="s">
        <v>122</v>
      </c>
      <c r="D28" s="62"/>
      <c r="E28" s="63">
        <f>E29</f>
        <v>767942</v>
      </c>
      <c r="F28" s="63">
        <f>F29</f>
        <v>767942</v>
      </c>
    </row>
    <row r="29" spans="1:6" s="3" customFormat="1" ht="15.75" x14ac:dyDescent="0.25">
      <c r="A29" s="10" t="s">
        <v>24</v>
      </c>
      <c r="B29" s="20" t="s">
        <v>14</v>
      </c>
      <c r="C29" s="20" t="s">
        <v>92</v>
      </c>
      <c r="D29" s="20"/>
      <c r="E29" s="59">
        <f>E30</f>
        <v>767942</v>
      </c>
      <c r="F29" s="59">
        <f>F30</f>
        <v>767942</v>
      </c>
    </row>
    <row r="30" spans="1:6" s="5" customFormat="1" ht="51" x14ac:dyDescent="0.25">
      <c r="A30" s="33" t="s">
        <v>9</v>
      </c>
      <c r="B30" s="57" t="s">
        <v>14</v>
      </c>
      <c r="C30" s="57" t="s">
        <v>92</v>
      </c>
      <c r="D30" s="57" t="s">
        <v>10</v>
      </c>
      <c r="E30" s="58">
        <f t="shared" ref="E30:F30" si="2">E31</f>
        <v>767942</v>
      </c>
      <c r="F30" s="58">
        <f t="shared" si="2"/>
        <v>767942</v>
      </c>
    </row>
    <row r="31" spans="1:6" s="3" customFormat="1" ht="25.5" x14ac:dyDescent="0.25">
      <c r="A31" s="33" t="s">
        <v>11</v>
      </c>
      <c r="B31" s="57" t="s">
        <v>14</v>
      </c>
      <c r="C31" s="57" t="s">
        <v>92</v>
      </c>
      <c r="D31" s="57" t="s">
        <v>12</v>
      </c>
      <c r="E31" s="58">
        <f>589817+178125</f>
        <v>767942</v>
      </c>
      <c r="F31" s="58">
        <f>589817+178125</f>
        <v>767942</v>
      </c>
    </row>
    <row r="32" spans="1:6" s="3" customFormat="1" ht="15.75" x14ac:dyDescent="0.25">
      <c r="A32" s="31" t="s">
        <v>220</v>
      </c>
      <c r="B32" s="56" t="s">
        <v>232</v>
      </c>
      <c r="C32" s="56"/>
      <c r="D32" s="56"/>
      <c r="E32" s="19">
        <f t="shared" ref="E32:F35" si="3">E33</f>
        <v>0</v>
      </c>
      <c r="F32" s="19">
        <f t="shared" si="3"/>
        <v>200000</v>
      </c>
    </row>
    <row r="33" spans="1:6" s="3" customFormat="1" ht="15.75" x14ac:dyDescent="0.25">
      <c r="A33" s="33" t="s">
        <v>221</v>
      </c>
      <c r="B33" s="57" t="s">
        <v>232</v>
      </c>
      <c r="C33" s="57" t="s">
        <v>233</v>
      </c>
      <c r="D33" s="57"/>
      <c r="E33" s="58">
        <f t="shared" si="3"/>
        <v>0</v>
      </c>
      <c r="F33" s="58">
        <f t="shared" si="3"/>
        <v>200000</v>
      </c>
    </row>
    <row r="34" spans="1:6" s="6" customFormat="1" ht="22.5" customHeight="1" x14ac:dyDescent="0.25">
      <c r="A34" s="33" t="s">
        <v>222</v>
      </c>
      <c r="B34" s="57" t="s">
        <v>232</v>
      </c>
      <c r="C34" s="57" t="s">
        <v>234</v>
      </c>
      <c r="D34" s="57"/>
      <c r="E34" s="58">
        <f t="shared" si="3"/>
        <v>0</v>
      </c>
      <c r="F34" s="58">
        <f t="shared" si="3"/>
        <v>200000</v>
      </c>
    </row>
    <row r="35" spans="1:6" s="4" customFormat="1" ht="25.5" x14ac:dyDescent="0.25">
      <c r="A35" s="33" t="s">
        <v>15</v>
      </c>
      <c r="B35" s="57" t="s">
        <v>232</v>
      </c>
      <c r="C35" s="57" t="s">
        <v>234</v>
      </c>
      <c r="D35" s="57" t="s">
        <v>16</v>
      </c>
      <c r="E35" s="58">
        <f t="shared" si="3"/>
        <v>0</v>
      </c>
      <c r="F35" s="58">
        <f t="shared" si="3"/>
        <v>200000</v>
      </c>
    </row>
    <row r="36" spans="1:6" s="5" customFormat="1" ht="25.5" x14ac:dyDescent="0.25">
      <c r="A36" s="33" t="s">
        <v>17</v>
      </c>
      <c r="B36" s="57" t="s">
        <v>232</v>
      </c>
      <c r="C36" s="57" t="s">
        <v>234</v>
      </c>
      <c r="D36" s="57" t="s">
        <v>18</v>
      </c>
      <c r="E36" s="58">
        <v>0</v>
      </c>
      <c r="F36" s="58">
        <v>200000</v>
      </c>
    </row>
    <row r="37" spans="1:6" s="5" customFormat="1" ht="15.75" x14ac:dyDescent="0.25">
      <c r="A37" s="31" t="s">
        <v>93</v>
      </c>
      <c r="B37" s="56" t="s">
        <v>25</v>
      </c>
      <c r="C37" s="56"/>
      <c r="D37" s="56"/>
      <c r="E37" s="19">
        <f t="shared" ref="E37:F41" si="4">E38</f>
        <v>50000</v>
      </c>
      <c r="F37" s="19">
        <f t="shared" si="4"/>
        <v>50000</v>
      </c>
    </row>
    <row r="38" spans="1:6" s="3" customFormat="1" ht="15.75" x14ac:dyDescent="0.25">
      <c r="A38" s="36" t="s">
        <v>93</v>
      </c>
      <c r="B38" s="64" t="s">
        <v>25</v>
      </c>
      <c r="C38" s="64" t="s">
        <v>169</v>
      </c>
      <c r="D38" s="64"/>
      <c r="E38" s="65">
        <f>E39</f>
        <v>50000</v>
      </c>
      <c r="F38" s="65">
        <f>F39</f>
        <v>50000</v>
      </c>
    </row>
    <row r="39" spans="1:6" s="3" customFormat="1" ht="15.75" x14ac:dyDescent="0.25">
      <c r="A39" s="37" t="s">
        <v>93</v>
      </c>
      <c r="B39" s="20" t="s">
        <v>25</v>
      </c>
      <c r="C39" s="20" t="s">
        <v>170</v>
      </c>
      <c r="D39" s="66"/>
      <c r="E39" s="59">
        <f t="shared" si="4"/>
        <v>50000</v>
      </c>
      <c r="F39" s="59">
        <f t="shared" si="4"/>
        <v>50000</v>
      </c>
    </row>
    <row r="40" spans="1:6" s="5" customFormat="1" ht="15.75" x14ac:dyDescent="0.25">
      <c r="A40" s="38" t="s">
        <v>20</v>
      </c>
      <c r="B40" s="57" t="s">
        <v>25</v>
      </c>
      <c r="C40" s="57" t="s">
        <v>170</v>
      </c>
      <c r="D40" s="53">
        <v>800</v>
      </c>
      <c r="E40" s="58">
        <f t="shared" si="4"/>
        <v>50000</v>
      </c>
      <c r="F40" s="58">
        <f t="shared" si="4"/>
        <v>50000</v>
      </c>
    </row>
    <row r="41" spans="1:6" s="3" customFormat="1" ht="31.5" customHeight="1" x14ac:dyDescent="0.25">
      <c r="A41" s="38" t="s">
        <v>26</v>
      </c>
      <c r="B41" s="57" t="s">
        <v>25</v>
      </c>
      <c r="C41" s="57" t="s">
        <v>170</v>
      </c>
      <c r="D41" s="53">
        <v>870</v>
      </c>
      <c r="E41" s="58">
        <f t="shared" si="4"/>
        <v>50000</v>
      </c>
      <c r="F41" s="58">
        <f t="shared" si="4"/>
        <v>50000</v>
      </c>
    </row>
    <row r="42" spans="1:6" s="3" customFormat="1" ht="15.75" x14ac:dyDescent="0.25">
      <c r="A42" s="38" t="s">
        <v>19</v>
      </c>
      <c r="B42" s="57" t="s">
        <v>25</v>
      </c>
      <c r="C42" s="57" t="s">
        <v>170</v>
      </c>
      <c r="D42" s="53">
        <v>870</v>
      </c>
      <c r="E42" s="58">
        <v>50000</v>
      </c>
      <c r="F42" s="58">
        <v>50000</v>
      </c>
    </row>
    <row r="43" spans="1:6" s="4" customFormat="1" ht="15.75" x14ac:dyDescent="0.25">
      <c r="A43" s="31" t="s">
        <v>27</v>
      </c>
      <c r="B43" s="56" t="s">
        <v>28</v>
      </c>
      <c r="C43" s="56"/>
      <c r="D43" s="56"/>
      <c r="E43" s="19">
        <f>E44+E57+E76+E90+E52</f>
        <v>13620778</v>
      </c>
      <c r="F43" s="19">
        <f>F44+F57+F76+F90+F52</f>
        <v>13670778</v>
      </c>
    </row>
    <row r="44" spans="1:6" s="3" customFormat="1" ht="40.5" x14ac:dyDescent="0.25">
      <c r="A44" s="12" t="s">
        <v>97</v>
      </c>
      <c r="B44" s="22" t="s">
        <v>28</v>
      </c>
      <c r="C44" s="22" t="s">
        <v>94</v>
      </c>
      <c r="D44" s="22"/>
      <c r="E44" s="61">
        <f>E45</f>
        <v>7821342</v>
      </c>
      <c r="F44" s="61">
        <f>F45</f>
        <v>7821342</v>
      </c>
    </row>
    <row r="45" spans="1:6" s="3" customFormat="1" ht="25.5" x14ac:dyDescent="0.25">
      <c r="A45" s="39" t="s">
        <v>172</v>
      </c>
      <c r="B45" s="62" t="s">
        <v>28</v>
      </c>
      <c r="C45" s="67" t="s">
        <v>129</v>
      </c>
      <c r="D45" s="62"/>
      <c r="E45" s="63">
        <f>E46+E49</f>
        <v>7821342</v>
      </c>
      <c r="F45" s="63">
        <f>F46+F49</f>
        <v>7821342</v>
      </c>
    </row>
    <row r="46" spans="1:6" s="3" customFormat="1" ht="25.5" x14ac:dyDescent="0.25">
      <c r="A46" s="10" t="s">
        <v>29</v>
      </c>
      <c r="B46" s="20" t="s">
        <v>28</v>
      </c>
      <c r="C46" s="20" t="s">
        <v>130</v>
      </c>
      <c r="D46" s="20"/>
      <c r="E46" s="59">
        <f>E47</f>
        <v>6990400</v>
      </c>
      <c r="F46" s="59">
        <f>F47</f>
        <v>6990400</v>
      </c>
    </row>
    <row r="47" spans="1:6" s="3" customFormat="1" ht="51" x14ac:dyDescent="0.25">
      <c r="A47" s="40" t="s">
        <v>30</v>
      </c>
      <c r="B47" s="57" t="s">
        <v>28</v>
      </c>
      <c r="C47" s="68" t="s">
        <v>130</v>
      </c>
      <c r="D47" s="57" t="s">
        <v>10</v>
      </c>
      <c r="E47" s="58">
        <f t="shared" ref="E47:F47" si="5">E48</f>
        <v>6990400</v>
      </c>
      <c r="F47" s="58">
        <f t="shared" si="5"/>
        <v>6990400</v>
      </c>
    </row>
    <row r="48" spans="1:6" s="4" customFormat="1" ht="41.25" customHeight="1" x14ac:dyDescent="0.25">
      <c r="A48" s="40" t="s">
        <v>31</v>
      </c>
      <c r="B48" s="57" t="s">
        <v>28</v>
      </c>
      <c r="C48" s="68" t="s">
        <v>130</v>
      </c>
      <c r="D48" s="57" t="s">
        <v>12</v>
      </c>
      <c r="E48" s="58">
        <f>5200000+1570400+220000</f>
        <v>6990400</v>
      </c>
      <c r="F48" s="58">
        <f>5200000+1570400+220000</f>
        <v>6990400</v>
      </c>
    </row>
    <row r="49" spans="1:6" s="3" customFormat="1" ht="38.25" x14ac:dyDescent="0.25">
      <c r="A49" s="13" t="s">
        <v>95</v>
      </c>
      <c r="B49" s="20" t="s">
        <v>28</v>
      </c>
      <c r="C49" s="23" t="s">
        <v>132</v>
      </c>
      <c r="D49" s="20"/>
      <c r="E49" s="59">
        <f>E50</f>
        <v>830942</v>
      </c>
      <c r="F49" s="59">
        <f>F50</f>
        <v>830942</v>
      </c>
    </row>
    <row r="50" spans="1:6" s="5" customFormat="1" ht="15.75" customHeight="1" x14ac:dyDescent="0.25">
      <c r="A50" s="40" t="s">
        <v>32</v>
      </c>
      <c r="B50" s="57" t="s">
        <v>28</v>
      </c>
      <c r="C50" s="68" t="s">
        <v>132</v>
      </c>
      <c r="D50" s="57" t="s">
        <v>16</v>
      </c>
      <c r="E50" s="58">
        <f t="shared" ref="E50:F50" si="6">E51</f>
        <v>830942</v>
      </c>
      <c r="F50" s="58">
        <f t="shared" si="6"/>
        <v>830942</v>
      </c>
    </row>
    <row r="51" spans="1:6" s="3" customFormat="1" ht="34.5" customHeight="1" x14ac:dyDescent="0.25">
      <c r="A51" s="41" t="s">
        <v>17</v>
      </c>
      <c r="B51" s="57" t="s">
        <v>28</v>
      </c>
      <c r="C51" s="68" t="s">
        <v>132</v>
      </c>
      <c r="D51" s="57" t="s">
        <v>18</v>
      </c>
      <c r="E51" s="58">
        <f>150000+20000+100000+20000+80000+183742+15000+5200+85000+30000+15000+90000+17000+20000</f>
        <v>830942</v>
      </c>
      <c r="F51" s="58">
        <f>150000+20000+100000+20000+80000+183742+15000+5200+85000+30000+15000+90000+17000+20000</f>
        <v>830942</v>
      </c>
    </row>
    <row r="52" spans="1:6" s="3" customFormat="1" ht="54" x14ac:dyDescent="0.25">
      <c r="A52" s="12" t="s">
        <v>116</v>
      </c>
      <c r="B52" s="22" t="s">
        <v>28</v>
      </c>
      <c r="C52" s="22" t="s">
        <v>235</v>
      </c>
      <c r="D52" s="22"/>
      <c r="E52" s="61">
        <f t="shared" ref="E52:F55" si="7">E53</f>
        <v>12000</v>
      </c>
      <c r="F52" s="61">
        <f t="shared" si="7"/>
        <v>12000</v>
      </c>
    </row>
    <row r="53" spans="1:6" s="5" customFormat="1" ht="25.5" x14ac:dyDescent="0.25">
      <c r="A53" s="42" t="s">
        <v>200</v>
      </c>
      <c r="B53" s="57" t="s">
        <v>28</v>
      </c>
      <c r="C53" s="68" t="s">
        <v>165</v>
      </c>
      <c r="D53" s="57"/>
      <c r="E53" s="58">
        <f t="shared" si="7"/>
        <v>12000</v>
      </c>
      <c r="F53" s="58">
        <f t="shared" si="7"/>
        <v>12000</v>
      </c>
    </row>
    <row r="54" spans="1:6" s="3" customFormat="1" ht="15.75" x14ac:dyDescent="0.25">
      <c r="A54" s="14" t="s">
        <v>115</v>
      </c>
      <c r="B54" s="20" t="s">
        <v>28</v>
      </c>
      <c r="C54" s="20" t="s">
        <v>166</v>
      </c>
      <c r="D54" s="66"/>
      <c r="E54" s="59">
        <f t="shared" si="7"/>
        <v>12000</v>
      </c>
      <c r="F54" s="59">
        <f t="shared" si="7"/>
        <v>12000</v>
      </c>
    </row>
    <row r="55" spans="1:6" s="3" customFormat="1" ht="31.5" customHeight="1" x14ac:dyDescent="0.25">
      <c r="A55" s="33" t="s">
        <v>15</v>
      </c>
      <c r="B55" s="57" t="s">
        <v>28</v>
      </c>
      <c r="C55" s="68" t="s">
        <v>166</v>
      </c>
      <c r="D55" s="57" t="s">
        <v>16</v>
      </c>
      <c r="E55" s="58">
        <f t="shared" si="7"/>
        <v>12000</v>
      </c>
      <c r="F55" s="58">
        <f t="shared" si="7"/>
        <v>12000</v>
      </c>
    </row>
    <row r="56" spans="1:6" s="5" customFormat="1" ht="31.5" customHeight="1" x14ac:dyDescent="0.25">
      <c r="A56" s="33" t="s">
        <v>17</v>
      </c>
      <c r="B56" s="57" t="s">
        <v>28</v>
      </c>
      <c r="C56" s="68" t="s">
        <v>166</v>
      </c>
      <c r="D56" s="57" t="s">
        <v>18</v>
      </c>
      <c r="E56" s="58">
        <v>12000</v>
      </c>
      <c r="F56" s="58">
        <v>12000</v>
      </c>
    </row>
    <row r="57" spans="1:6" s="3" customFormat="1" ht="31.5" customHeight="1" x14ac:dyDescent="0.25">
      <c r="A57" s="12" t="s">
        <v>192</v>
      </c>
      <c r="B57" s="22" t="s">
        <v>28</v>
      </c>
      <c r="C57" s="22" t="s">
        <v>103</v>
      </c>
      <c r="D57" s="22"/>
      <c r="E57" s="61">
        <f>E58+E62+E66+E70</f>
        <v>2899000</v>
      </c>
      <c r="F57" s="61">
        <f>F58+F62+F66+F70</f>
        <v>2899000</v>
      </c>
    </row>
    <row r="58" spans="1:6" s="3" customFormat="1" ht="31.5" customHeight="1" x14ac:dyDescent="0.25">
      <c r="A58" s="26" t="s">
        <v>223</v>
      </c>
      <c r="B58" s="27" t="s">
        <v>28</v>
      </c>
      <c r="C58" s="27" t="s">
        <v>133</v>
      </c>
      <c r="D58" s="27"/>
      <c r="E58" s="69">
        <f t="shared" ref="E58:F60" si="8">E59</f>
        <v>425000</v>
      </c>
      <c r="F58" s="69">
        <f t="shared" si="8"/>
        <v>425000</v>
      </c>
    </row>
    <row r="59" spans="1:6" s="5" customFormat="1" ht="28.5" customHeight="1" x14ac:dyDescent="0.25">
      <c r="A59" s="14" t="s">
        <v>193</v>
      </c>
      <c r="B59" s="20" t="s">
        <v>28</v>
      </c>
      <c r="C59" s="20" t="s">
        <v>134</v>
      </c>
      <c r="D59" s="66"/>
      <c r="E59" s="59">
        <f t="shared" si="8"/>
        <v>425000</v>
      </c>
      <c r="F59" s="59">
        <f t="shared" si="8"/>
        <v>425000</v>
      </c>
    </row>
    <row r="60" spans="1:6" s="3" customFormat="1" ht="34.5" customHeight="1" x14ac:dyDescent="0.25">
      <c r="A60" s="33" t="s">
        <v>15</v>
      </c>
      <c r="B60" s="57" t="s">
        <v>28</v>
      </c>
      <c r="C60" s="57" t="s">
        <v>134</v>
      </c>
      <c r="D60" s="53">
        <v>200</v>
      </c>
      <c r="E60" s="58">
        <f t="shared" si="8"/>
        <v>425000</v>
      </c>
      <c r="F60" s="58">
        <f t="shared" si="8"/>
        <v>425000</v>
      </c>
    </row>
    <row r="61" spans="1:6" s="3" customFormat="1" ht="31.5" customHeight="1" x14ac:dyDescent="0.25">
      <c r="A61" s="43" t="s">
        <v>17</v>
      </c>
      <c r="B61" s="57" t="s">
        <v>28</v>
      </c>
      <c r="C61" s="57" t="s">
        <v>134</v>
      </c>
      <c r="D61" s="53">
        <v>240</v>
      </c>
      <c r="E61" s="58">
        <v>425000</v>
      </c>
      <c r="F61" s="58">
        <v>425000</v>
      </c>
    </row>
    <row r="62" spans="1:6" s="5" customFormat="1" ht="25.5" x14ac:dyDescent="0.25">
      <c r="A62" s="26" t="s">
        <v>215</v>
      </c>
      <c r="B62" s="27" t="s">
        <v>28</v>
      </c>
      <c r="C62" s="27" t="s">
        <v>201</v>
      </c>
      <c r="D62" s="27"/>
      <c r="E62" s="69">
        <f t="shared" ref="E62:F64" si="9">E63</f>
        <v>924000</v>
      </c>
      <c r="F62" s="69">
        <f t="shared" si="9"/>
        <v>924000</v>
      </c>
    </row>
    <row r="63" spans="1:6" s="3" customFormat="1" ht="15.75" x14ac:dyDescent="0.25">
      <c r="A63" s="14" t="s">
        <v>194</v>
      </c>
      <c r="B63" s="70" t="s">
        <v>28</v>
      </c>
      <c r="C63" s="70" t="s">
        <v>202</v>
      </c>
      <c r="D63" s="66"/>
      <c r="E63" s="59">
        <f t="shared" si="9"/>
        <v>924000</v>
      </c>
      <c r="F63" s="59">
        <f t="shared" si="9"/>
        <v>924000</v>
      </c>
    </row>
    <row r="64" spans="1:6" s="5" customFormat="1" ht="28.5" customHeight="1" x14ac:dyDescent="0.25">
      <c r="A64" s="33" t="s">
        <v>15</v>
      </c>
      <c r="B64" s="57" t="s">
        <v>28</v>
      </c>
      <c r="C64" s="57" t="s">
        <v>202</v>
      </c>
      <c r="D64" s="53">
        <v>200</v>
      </c>
      <c r="E64" s="58">
        <f t="shared" si="9"/>
        <v>924000</v>
      </c>
      <c r="F64" s="58">
        <f t="shared" si="9"/>
        <v>924000</v>
      </c>
    </row>
    <row r="65" spans="1:6" s="3" customFormat="1" ht="34.5" customHeight="1" x14ac:dyDescent="0.25">
      <c r="A65" s="43" t="s">
        <v>17</v>
      </c>
      <c r="B65" s="57" t="s">
        <v>28</v>
      </c>
      <c r="C65" s="57" t="s">
        <v>202</v>
      </c>
      <c r="D65" s="53">
        <v>240</v>
      </c>
      <c r="E65" s="58">
        <f>1054000-30000-100000</f>
        <v>924000</v>
      </c>
      <c r="F65" s="58">
        <f>1054000-30000-100000</f>
        <v>924000</v>
      </c>
    </row>
    <row r="66" spans="1:6" s="5" customFormat="1" ht="25.5" x14ac:dyDescent="0.25">
      <c r="A66" s="26" t="s">
        <v>210</v>
      </c>
      <c r="B66" s="27" t="s">
        <v>28</v>
      </c>
      <c r="C66" s="27" t="s">
        <v>203</v>
      </c>
      <c r="D66" s="27"/>
      <c r="E66" s="69">
        <f t="shared" ref="E66:F68" si="10">E67</f>
        <v>620000</v>
      </c>
      <c r="F66" s="69">
        <f t="shared" si="10"/>
        <v>620000</v>
      </c>
    </row>
    <row r="67" spans="1:6" s="5" customFormat="1" ht="15.75" x14ac:dyDescent="0.25">
      <c r="A67" s="15" t="s">
        <v>195</v>
      </c>
      <c r="B67" s="20" t="s">
        <v>28</v>
      </c>
      <c r="C67" s="71" t="s">
        <v>204</v>
      </c>
      <c r="D67" s="66"/>
      <c r="E67" s="59">
        <f t="shared" si="10"/>
        <v>620000</v>
      </c>
      <c r="F67" s="59">
        <f t="shared" si="10"/>
        <v>620000</v>
      </c>
    </row>
    <row r="68" spans="1:6" s="3" customFormat="1" ht="25.5" x14ac:dyDescent="0.25">
      <c r="A68" s="33" t="s">
        <v>15</v>
      </c>
      <c r="B68" s="57" t="s">
        <v>28</v>
      </c>
      <c r="C68" s="57" t="s">
        <v>204</v>
      </c>
      <c r="D68" s="53">
        <v>200</v>
      </c>
      <c r="E68" s="58">
        <f t="shared" si="10"/>
        <v>620000</v>
      </c>
      <c r="F68" s="58">
        <f t="shared" si="10"/>
        <v>620000</v>
      </c>
    </row>
    <row r="69" spans="1:6" s="3" customFormat="1" ht="25.5" x14ac:dyDescent="0.25">
      <c r="A69" s="43" t="s">
        <v>17</v>
      </c>
      <c r="B69" s="57" t="s">
        <v>28</v>
      </c>
      <c r="C69" s="57" t="s">
        <v>204</v>
      </c>
      <c r="D69" s="53">
        <v>240</v>
      </c>
      <c r="E69" s="58">
        <v>620000</v>
      </c>
      <c r="F69" s="58">
        <v>620000</v>
      </c>
    </row>
    <row r="70" spans="1:6" s="5" customFormat="1" ht="21" customHeight="1" x14ac:dyDescent="0.25">
      <c r="A70" s="26" t="s">
        <v>211</v>
      </c>
      <c r="B70" s="27" t="s">
        <v>28</v>
      </c>
      <c r="C70" s="27" t="s">
        <v>205</v>
      </c>
      <c r="D70" s="27"/>
      <c r="E70" s="69">
        <f>E71</f>
        <v>930000</v>
      </c>
      <c r="F70" s="69">
        <f>F71</f>
        <v>930000</v>
      </c>
    </row>
    <row r="71" spans="1:6" s="3" customFormat="1" ht="31.5" customHeight="1" x14ac:dyDescent="0.25">
      <c r="A71" s="14" t="s">
        <v>196</v>
      </c>
      <c r="B71" s="70" t="s">
        <v>28</v>
      </c>
      <c r="C71" s="70" t="s">
        <v>206</v>
      </c>
      <c r="D71" s="66"/>
      <c r="E71" s="59">
        <f>E72+E74</f>
        <v>930000</v>
      </c>
      <c r="F71" s="59">
        <f>F72+F74</f>
        <v>930000</v>
      </c>
    </row>
    <row r="72" spans="1:6" s="3" customFormat="1" ht="31.5" customHeight="1" x14ac:dyDescent="0.25">
      <c r="A72" s="33" t="s">
        <v>15</v>
      </c>
      <c r="B72" s="72" t="s">
        <v>28</v>
      </c>
      <c r="C72" s="72" t="s">
        <v>206</v>
      </c>
      <c r="D72" s="53">
        <v>200</v>
      </c>
      <c r="E72" s="58">
        <f>E73</f>
        <v>815000</v>
      </c>
      <c r="F72" s="58">
        <f>F73</f>
        <v>815000</v>
      </c>
    </row>
    <row r="73" spans="1:6" s="3" customFormat="1" ht="31.5" customHeight="1" x14ac:dyDescent="0.25">
      <c r="A73" s="43" t="s">
        <v>17</v>
      </c>
      <c r="B73" s="72" t="s">
        <v>28</v>
      </c>
      <c r="C73" s="72" t="s">
        <v>206</v>
      </c>
      <c r="D73" s="53">
        <v>240</v>
      </c>
      <c r="E73" s="58">
        <f>80000+90000+60000+150000+300000+35000+100000</f>
        <v>815000</v>
      </c>
      <c r="F73" s="58">
        <f>80000+90000+60000+150000+300000+35000+100000</f>
        <v>815000</v>
      </c>
    </row>
    <row r="74" spans="1:6" s="3" customFormat="1" ht="31.5" customHeight="1" x14ac:dyDescent="0.25">
      <c r="A74" s="34" t="s">
        <v>20</v>
      </c>
      <c r="B74" s="72" t="s">
        <v>28</v>
      </c>
      <c r="C74" s="72" t="s">
        <v>206</v>
      </c>
      <c r="D74" s="53">
        <v>800</v>
      </c>
      <c r="E74" s="58">
        <f>E75</f>
        <v>115000</v>
      </c>
      <c r="F74" s="58">
        <f>F75</f>
        <v>115000</v>
      </c>
    </row>
    <row r="75" spans="1:6" s="3" customFormat="1" ht="15.75" x14ac:dyDescent="0.25">
      <c r="A75" s="34" t="s">
        <v>22</v>
      </c>
      <c r="B75" s="72" t="s">
        <v>28</v>
      </c>
      <c r="C75" s="72" t="s">
        <v>206</v>
      </c>
      <c r="D75" s="53">
        <v>850</v>
      </c>
      <c r="E75" s="58">
        <f>90000+25000</f>
        <v>115000</v>
      </c>
      <c r="F75" s="58">
        <f>90000+25000</f>
        <v>115000</v>
      </c>
    </row>
    <row r="76" spans="1:6" s="3" customFormat="1" ht="27" x14ac:dyDescent="0.25">
      <c r="A76" s="12" t="s">
        <v>98</v>
      </c>
      <c r="B76" s="22" t="s">
        <v>28</v>
      </c>
      <c r="C76" s="22" t="s">
        <v>99</v>
      </c>
      <c r="D76" s="22"/>
      <c r="E76" s="61">
        <f>E77</f>
        <v>1300000</v>
      </c>
      <c r="F76" s="61">
        <f>F77</f>
        <v>1350000</v>
      </c>
    </row>
    <row r="77" spans="1:6" s="3" customFormat="1" ht="15.75" x14ac:dyDescent="0.25">
      <c r="A77" s="33" t="s">
        <v>173</v>
      </c>
      <c r="B77" s="57" t="s">
        <v>28</v>
      </c>
      <c r="C77" s="57" t="s">
        <v>135</v>
      </c>
      <c r="D77" s="53"/>
      <c r="E77" s="58">
        <f>E78+E81+E87+E84</f>
        <v>1300000</v>
      </c>
      <c r="F77" s="58">
        <f>F78+F81+F87+F84</f>
        <v>1350000</v>
      </c>
    </row>
    <row r="78" spans="1:6" s="3" customFormat="1" ht="15.75" x14ac:dyDescent="0.25">
      <c r="A78" s="14" t="s">
        <v>100</v>
      </c>
      <c r="B78" s="70" t="s">
        <v>28</v>
      </c>
      <c r="C78" s="70" t="s">
        <v>186</v>
      </c>
      <c r="D78" s="66"/>
      <c r="E78" s="59">
        <f>E79</f>
        <v>50000</v>
      </c>
      <c r="F78" s="59">
        <f>F79</f>
        <v>50000</v>
      </c>
    </row>
    <row r="79" spans="1:6" s="3" customFormat="1" ht="25.5" x14ac:dyDescent="0.25">
      <c r="A79" s="33" t="s">
        <v>15</v>
      </c>
      <c r="B79" s="57" t="s">
        <v>28</v>
      </c>
      <c r="C79" s="57" t="s">
        <v>186</v>
      </c>
      <c r="D79" s="53">
        <v>200</v>
      </c>
      <c r="E79" s="58">
        <f>E80</f>
        <v>50000</v>
      </c>
      <c r="F79" s="58">
        <f>F80</f>
        <v>50000</v>
      </c>
    </row>
    <row r="80" spans="1:6" s="3" customFormat="1" ht="15.75" customHeight="1" x14ac:dyDescent="0.25">
      <c r="A80" s="33" t="s">
        <v>17</v>
      </c>
      <c r="B80" s="57" t="s">
        <v>28</v>
      </c>
      <c r="C80" s="57" t="s">
        <v>186</v>
      </c>
      <c r="D80" s="53">
        <v>240</v>
      </c>
      <c r="E80" s="58">
        <v>50000</v>
      </c>
      <c r="F80" s="58">
        <v>50000</v>
      </c>
    </row>
    <row r="81" spans="1:6" s="3" customFormat="1" ht="31.5" customHeight="1" x14ac:dyDescent="0.25">
      <c r="A81" s="14" t="s">
        <v>101</v>
      </c>
      <c r="B81" s="70" t="s">
        <v>28</v>
      </c>
      <c r="C81" s="70" t="s">
        <v>187</v>
      </c>
      <c r="D81" s="66"/>
      <c r="E81" s="59">
        <f t="shared" ref="E81:F82" si="11">E82</f>
        <v>500000</v>
      </c>
      <c r="F81" s="59">
        <f t="shared" si="11"/>
        <v>500000</v>
      </c>
    </row>
    <row r="82" spans="1:6" s="6" customFormat="1" ht="31.5" customHeight="1" x14ac:dyDescent="0.25">
      <c r="A82" s="33" t="s">
        <v>15</v>
      </c>
      <c r="B82" s="57" t="s">
        <v>28</v>
      </c>
      <c r="C82" s="57" t="s">
        <v>187</v>
      </c>
      <c r="D82" s="53">
        <v>200</v>
      </c>
      <c r="E82" s="58">
        <f t="shared" si="11"/>
        <v>500000</v>
      </c>
      <c r="F82" s="58">
        <f t="shared" si="11"/>
        <v>500000</v>
      </c>
    </row>
    <row r="83" spans="1:6" s="4" customFormat="1" ht="25.5" x14ac:dyDescent="0.25">
      <c r="A83" s="33" t="s">
        <v>17</v>
      </c>
      <c r="B83" s="57" t="s">
        <v>28</v>
      </c>
      <c r="C83" s="57" t="s">
        <v>187</v>
      </c>
      <c r="D83" s="53">
        <v>240</v>
      </c>
      <c r="E83" s="58">
        <v>500000</v>
      </c>
      <c r="F83" s="58">
        <v>500000</v>
      </c>
    </row>
    <row r="84" spans="1:6" s="5" customFormat="1" ht="25.5" x14ac:dyDescent="0.25">
      <c r="A84" s="14" t="s">
        <v>212</v>
      </c>
      <c r="B84" s="70" t="s">
        <v>28</v>
      </c>
      <c r="C84" s="70" t="s">
        <v>213</v>
      </c>
      <c r="D84" s="66"/>
      <c r="E84" s="59">
        <f>E85</f>
        <v>250000</v>
      </c>
      <c r="F84" s="59">
        <f>F85</f>
        <v>300000</v>
      </c>
    </row>
    <row r="85" spans="1:6" s="5" customFormat="1" ht="25.5" x14ac:dyDescent="0.25">
      <c r="A85" s="33" t="s">
        <v>15</v>
      </c>
      <c r="B85" s="57" t="s">
        <v>28</v>
      </c>
      <c r="C85" s="57" t="s">
        <v>213</v>
      </c>
      <c r="D85" s="53">
        <v>200</v>
      </c>
      <c r="E85" s="58">
        <f>E86</f>
        <v>250000</v>
      </c>
      <c r="F85" s="58">
        <f>F86</f>
        <v>300000</v>
      </c>
    </row>
    <row r="86" spans="1:6" s="3" customFormat="1" ht="25.5" x14ac:dyDescent="0.25">
      <c r="A86" s="33" t="s">
        <v>17</v>
      </c>
      <c r="B86" s="57" t="s">
        <v>28</v>
      </c>
      <c r="C86" s="57" t="s">
        <v>213</v>
      </c>
      <c r="D86" s="53">
        <v>240</v>
      </c>
      <c r="E86" s="58">
        <v>250000</v>
      </c>
      <c r="F86" s="58">
        <v>300000</v>
      </c>
    </row>
    <row r="87" spans="1:6" s="3" customFormat="1" ht="25.5" x14ac:dyDescent="0.25">
      <c r="A87" s="14" t="s">
        <v>102</v>
      </c>
      <c r="B87" s="70" t="s">
        <v>28</v>
      </c>
      <c r="C87" s="70" t="s">
        <v>188</v>
      </c>
      <c r="D87" s="66"/>
      <c r="E87" s="59">
        <f t="shared" ref="E87:F88" si="12">E88</f>
        <v>500000</v>
      </c>
      <c r="F87" s="59">
        <f t="shared" si="12"/>
        <v>500000</v>
      </c>
    </row>
    <row r="88" spans="1:6" s="3" customFormat="1" ht="25.5" x14ac:dyDescent="0.25">
      <c r="A88" s="33" t="s">
        <v>15</v>
      </c>
      <c r="B88" s="57" t="s">
        <v>28</v>
      </c>
      <c r="C88" s="57" t="s">
        <v>188</v>
      </c>
      <c r="D88" s="53">
        <v>200</v>
      </c>
      <c r="E88" s="58">
        <f t="shared" si="12"/>
        <v>500000</v>
      </c>
      <c r="F88" s="58">
        <f t="shared" si="12"/>
        <v>500000</v>
      </c>
    </row>
    <row r="89" spans="1:6" s="3" customFormat="1" ht="25.5" x14ac:dyDescent="0.25">
      <c r="A89" s="33" t="s">
        <v>17</v>
      </c>
      <c r="B89" s="57" t="s">
        <v>28</v>
      </c>
      <c r="C89" s="57" t="s">
        <v>188</v>
      </c>
      <c r="D89" s="53">
        <v>240</v>
      </c>
      <c r="E89" s="58">
        <v>500000</v>
      </c>
      <c r="F89" s="58">
        <v>500000</v>
      </c>
    </row>
    <row r="90" spans="1:6" s="5" customFormat="1" ht="27" x14ac:dyDescent="0.25">
      <c r="A90" s="12" t="s">
        <v>224</v>
      </c>
      <c r="B90" s="22" t="s">
        <v>28</v>
      </c>
      <c r="C90" s="22" t="s">
        <v>91</v>
      </c>
      <c r="D90" s="22"/>
      <c r="E90" s="61">
        <f>E91</f>
        <v>1588436</v>
      </c>
      <c r="F90" s="61">
        <f>F91</f>
        <v>1588436</v>
      </c>
    </row>
    <row r="91" spans="1:6" s="3" customFormat="1" ht="60" customHeight="1" x14ac:dyDescent="0.25">
      <c r="A91" s="35" t="s">
        <v>171</v>
      </c>
      <c r="B91" s="62" t="s">
        <v>28</v>
      </c>
      <c r="C91" s="62" t="s">
        <v>136</v>
      </c>
      <c r="D91" s="62"/>
      <c r="E91" s="63">
        <f>E92</f>
        <v>1588436</v>
      </c>
      <c r="F91" s="63">
        <f>F92</f>
        <v>1588436</v>
      </c>
    </row>
    <row r="92" spans="1:6" s="3" customFormat="1" ht="31.5" customHeight="1" x14ac:dyDescent="0.25">
      <c r="A92" s="14" t="s">
        <v>35</v>
      </c>
      <c r="B92" s="70" t="s">
        <v>28</v>
      </c>
      <c r="C92" s="70" t="s">
        <v>137</v>
      </c>
      <c r="D92" s="66"/>
      <c r="E92" s="59">
        <f>E93+E95+E97</f>
        <v>1588436</v>
      </c>
      <c r="F92" s="59">
        <f>F93+F95+F97</f>
        <v>1588436</v>
      </c>
    </row>
    <row r="93" spans="1:6" s="3" customFormat="1" ht="25.5" x14ac:dyDescent="0.25">
      <c r="A93" s="38" t="s">
        <v>33</v>
      </c>
      <c r="B93" s="73" t="s">
        <v>28</v>
      </c>
      <c r="C93" s="57" t="s">
        <v>137</v>
      </c>
      <c r="D93" s="57" t="s">
        <v>16</v>
      </c>
      <c r="E93" s="58">
        <f t="shared" ref="E93:F93" si="13">E94</f>
        <v>1483436</v>
      </c>
      <c r="F93" s="58">
        <f t="shared" si="13"/>
        <v>1483436</v>
      </c>
    </row>
    <row r="94" spans="1:6" s="6" customFormat="1" ht="25.5" x14ac:dyDescent="0.25">
      <c r="A94" s="38" t="s">
        <v>34</v>
      </c>
      <c r="B94" s="73" t="s">
        <v>28</v>
      </c>
      <c r="C94" s="57" t="s">
        <v>137</v>
      </c>
      <c r="D94" s="57" t="s">
        <v>18</v>
      </c>
      <c r="E94" s="58">
        <f>37100+590000+446136+180600+215600+14000</f>
        <v>1483436</v>
      </c>
      <c r="F94" s="58">
        <f>37100+590000+446136+180600+215600+14000</f>
        <v>1483436</v>
      </c>
    </row>
    <row r="95" spans="1:6" s="4" customFormat="1" ht="15.75" x14ac:dyDescent="0.25">
      <c r="A95" s="34" t="s">
        <v>71</v>
      </c>
      <c r="B95" s="73" t="s">
        <v>28</v>
      </c>
      <c r="C95" s="57" t="s">
        <v>137</v>
      </c>
      <c r="D95" s="57" t="s">
        <v>109</v>
      </c>
      <c r="E95" s="58">
        <f>E96</f>
        <v>55000</v>
      </c>
      <c r="F95" s="58">
        <f>F96</f>
        <v>55000</v>
      </c>
    </row>
    <row r="96" spans="1:6" s="5" customFormat="1" ht="15.75" x14ac:dyDescent="0.25">
      <c r="A96" s="38" t="s">
        <v>72</v>
      </c>
      <c r="B96" s="73" t="s">
        <v>28</v>
      </c>
      <c r="C96" s="57" t="s">
        <v>137</v>
      </c>
      <c r="D96" s="57" t="s">
        <v>110</v>
      </c>
      <c r="E96" s="58">
        <f>15000+40000</f>
        <v>55000</v>
      </c>
      <c r="F96" s="58">
        <f>15000+40000</f>
        <v>55000</v>
      </c>
    </row>
    <row r="97" spans="1:6" x14ac:dyDescent="0.25">
      <c r="A97" s="44" t="s">
        <v>20</v>
      </c>
      <c r="B97" s="57" t="s">
        <v>28</v>
      </c>
      <c r="C97" s="57" t="s">
        <v>137</v>
      </c>
      <c r="D97" s="53">
        <v>800</v>
      </c>
      <c r="E97" s="58">
        <f>SUM(E98:E99)</f>
        <v>50000</v>
      </c>
      <c r="F97" s="58">
        <f>SUM(F98:F99)</f>
        <v>50000</v>
      </c>
    </row>
    <row r="98" spans="1:6" s="3" customFormat="1" ht="15.75" x14ac:dyDescent="0.25">
      <c r="A98" s="44" t="s">
        <v>225</v>
      </c>
      <c r="B98" s="57" t="s">
        <v>28</v>
      </c>
      <c r="C98" s="57" t="s">
        <v>137</v>
      </c>
      <c r="D98" s="53">
        <v>830</v>
      </c>
      <c r="E98" s="58"/>
      <c r="F98" s="58"/>
    </row>
    <row r="99" spans="1:6" s="3" customFormat="1" ht="15.75" x14ac:dyDescent="0.25">
      <c r="A99" s="45" t="s">
        <v>22</v>
      </c>
      <c r="B99" s="57" t="s">
        <v>28</v>
      </c>
      <c r="C99" s="57" t="s">
        <v>137</v>
      </c>
      <c r="D99" s="53">
        <v>850</v>
      </c>
      <c r="E99" s="58">
        <f>50000</f>
        <v>50000</v>
      </c>
      <c r="F99" s="58">
        <f>50000</f>
        <v>50000</v>
      </c>
    </row>
    <row r="100" spans="1:6" s="6" customFormat="1" ht="15.75" x14ac:dyDescent="0.25">
      <c r="A100" s="30" t="s">
        <v>36</v>
      </c>
      <c r="B100" s="55" t="s">
        <v>37</v>
      </c>
      <c r="C100" s="55"/>
      <c r="D100" s="55"/>
      <c r="E100" s="54">
        <f>+E101</f>
        <v>636400</v>
      </c>
      <c r="F100" s="54">
        <f>+F101</f>
        <v>646400</v>
      </c>
    </row>
    <row r="101" spans="1:6" s="4" customFormat="1" ht="32.25" customHeight="1" x14ac:dyDescent="0.25">
      <c r="A101" s="31" t="s">
        <v>38</v>
      </c>
      <c r="B101" s="56" t="s">
        <v>39</v>
      </c>
      <c r="C101" s="56"/>
      <c r="D101" s="56"/>
      <c r="E101" s="19">
        <f t="shared" ref="E101:F101" si="14">E102</f>
        <v>636400</v>
      </c>
      <c r="F101" s="19">
        <f t="shared" si="14"/>
        <v>646400</v>
      </c>
    </row>
    <row r="102" spans="1:6" s="5" customFormat="1" ht="27" x14ac:dyDescent="0.25">
      <c r="A102" s="16" t="s">
        <v>197</v>
      </c>
      <c r="B102" s="22" t="s">
        <v>39</v>
      </c>
      <c r="C102" s="22" t="s">
        <v>104</v>
      </c>
      <c r="D102" s="22"/>
      <c r="E102" s="61">
        <f>E103</f>
        <v>636400</v>
      </c>
      <c r="F102" s="61">
        <f>F103</f>
        <v>646400</v>
      </c>
    </row>
    <row r="103" spans="1:6" s="5" customFormat="1" ht="25.5" x14ac:dyDescent="0.25">
      <c r="A103" s="35" t="s">
        <v>174</v>
      </c>
      <c r="B103" s="62" t="s">
        <v>39</v>
      </c>
      <c r="C103" s="62" t="s">
        <v>138</v>
      </c>
      <c r="D103" s="62"/>
      <c r="E103" s="63">
        <f>E107+E112+E104</f>
        <v>636400</v>
      </c>
      <c r="F103" s="63">
        <f>F107+F112+F104</f>
        <v>646400</v>
      </c>
    </row>
    <row r="104" spans="1:6" s="3" customFormat="1" ht="15.75" x14ac:dyDescent="0.25">
      <c r="A104" s="14" t="s">
        <v>198</v>
      </c>
      <c r="B104" s="20" t="s">
        <v>39</v>
      </c>
      <c r="C104" s="23" t="s">
        <v>207</v>
      </c>
      <c r="D104" s="20"/>
      <c r="E104" s="59">
        <f>E105</f>
        <v>100000</v>
      </c>
      <c r="F104" s="59">
        <f>F105</f>
        <v>100000</v>
      </c>
    </row>
    <row r="105" spans="1:6" s="3" customFormat="1" ht="25.5" x14ac:dyDescent="0.25">
      <c r="A105" s="38" t="s">
        <v>33</v>
      </c>
      <c r="B105" s="73" t="s">
        <v>39</v>
      </c>
      <c r="C105" s="57" t="s">
        <v>207</v>
      </c>
      <c r="D105" s="57" t="s">
        <v>16</v>
      </c>
      <c r="E105" s="63">
        <f>E106</f>
        <v>100000</v>
      </c>
      <c r="F105" s="63">
        <f>F106</f>
        <v>100000</v>
      </c>
    </row>
    <row r="106" spans="1:6" s="5" customFormat="1" ht="25.5" x14ac:dyDescent="0.25">
      <c r="A106" s="38" t="s">
        <v>34</v>
      </c>
      <c r="B106" s="57" t="s">
        <v>39</v>
      </c>
      <c r="C106" s="57" t="s">
        <v>207</v>
      </c>
      <c r="D106" s="53" t="s">
        <v>18</v>
      </c>
      <c r="E106" s="63">
        <v>100000</v>
      </c>
      <c r="F106" s="63">
        <v>100000</v>
      </c>
    </row>
    <row r="107" spans="1:6" s="3" customFormat="1" ht="15.75" x14ac:dyDescent="0.25">
      <c r="A107" s="14" t="s">
        <v>40</v>
      </c>
      <c r="B107" s="70" t="s">
        <v>39</v>
      </c>
      <c r="C107" s="70" t="s">
        <v>139</v>
      </c>
      <c r="D107" s="66"/>
      <c r="E107" s="59">
        <f>E108+E110</f>
        <v>252000</v>
      </c>
      <c r="F107" s="59">
        <f>F108+F110</f>
        <v>262000</v>
      </c>
    </row>
    <row r="108" spans="1:6" s="3" customFormat="1" ht="51" x14ac:dyDescent="0.25">
      <c r="A108" s="40" t="s">
        <v>9</v>
      </c>
      <c r="B108" s="57" t="s">
        <v>39</v>
      </c>
      <c r="C108" s="68" t="s">
        <v>139</v>
      </c>
      <c r="D108" s="57" t="s">
        <v>10</v>
      </c>
      <c r="E108" s="58">
        <f>E109</f>
        <v>162000</v>
      </c>
      <c r="F108" s="58">
        <f>F109</f>
        <v>162000</v>
      </c>
    </row>
    <row r="109" spans="1:6" s="3" customFormat="1" ht="38.25" x14ac:dyDescent="0.25">
      <c r="A109" s="44" t="s">
        <v>41</v>
      </c>
      <c r="B109" s="57" t="s">
        <v>39</v>
      </c>
      <c r="C109" s="68" t="s">
        <v>139</v>
      </c>
      <c r="D109" s="57" t="s">
        <v>12</v>
      </c>
      <c r="E109" s="58">
        <v>162000</v>
      </c>
      <c r="F109" s="58">
        <v>162000</v>
      </c>
    </row>
    <row r="110" spans="1:6" s="3" customFormat="1" ht="15.75" x14ac:dyDescent="0.25">
      <c r="A110" s="46" t="s">
        <v>42</v>
      </c>
      <c r="B110" s="57" t="s">
        <v>39</v>
      </c>
      <c r="C110" s="68" t="s">
        <v>139</v>
      </c>
      <c r="D110" s="57" t="s">
        <v>16</v>
      </c>
      <c r="E110" s="58">
        <f t="shared" ref="E110:F110" si="15">E111</f>
        <v>90000</v>
      </c>
      <c r="F110" s="58">
        <f t="shared" si="15"/>
        <v>100000</v>
      </c>
    </row>
    <row r="111" spans="1:6" s="3" customFormat="1" ht="15.75" x14ac:dyDescent="0.25">
      <c r="A111" s="44" t="s">
        <v>43</v>
      </c>
      <c r="B111" s="57" t="s">
        <v>39</v>
      </c>
      <c r="C111" s="68" t="s">
        <v>139</v>
      </c>
      <c r="D111" s="57" t="s">
        <v>18</v>
      </c>
      <c r="E111" s="58">
        <v>90000</v>
      </c>
      <c r="F111" s="58">
        <v>100000</v>
      </c>
    </row>
    <row r="112" spans="1:6" s="5" customFormat="1" ht="25.5" x14ac:dyDescent="0.25">
      <c r="A112" s="14" t="s">
        <v>105</v>
      </c>
      <c r="B112" s="70" t="s">
        <v>39</v>
      </c>
      <c r="C112" s="70" t="s">
        <v>140</v>
      </c>
      <c r="D112" s="66"/>
      <c r="E112" s="59">
        <f>E113</f>
        <v>284400</v>
      </c>
      <c r="F112" s="59">
        <f>F113</f>
        <v>284400</v>
      </c>
    </row>
    <row r="113" spans="1:6" s="3" customFormat="1" ht="15.75" x14ac:dyDescent="0.25">
      <c r="A113" s="46" t="s">
        <v>111</v>
      </c>
      <c r="B113" s="57" t="s">
        <v>39</v>
      </c>
      <c r="C113" s="68" t="s">
        <v>140</v>
      </c>
      <c r="D113" s="57" t="s">
        <v>16</v>
      </c>
      <c r="E113" s="58">
        <f>E114</f>
        <v>284400</v>
      </c>
      <c r="F113" s="58">
        <f>F114</f>
        <v>284400</v>
      </c>
    </row>
    <row r="114" spans="1:6" s="3" customFormat="1" ht="15.75" x14ac:dyDescent="0.25">
      <c r="A114" s="44" t="s">
        <v>112</v>
      </c>
      <c r="B114" s="57" t="s">
        <v>39</v>
      </c>
      <c r="C114" s="68" t="s">
        <v>140</v>
      </c>
      <c r="D114" s="57" t="s">
        <v>18</v>
      </c>
      <c r="E114" s="58">
        <f>266100+17000+1300</f>
        <v>284400</v>
      </c>
      <c r="F114" s="58">
        <f>266100+17000+1300</f>
        <v>284400</v>
      </c>
    </row>
    <row r="115" spans="1:6" s="5" customFormat="1" ht="15.75" x14ac:dyDescent="0.25">
      <c r="A115" s="30" t="s">
        <v>44</v>
      </c>
      <c r="B115" s="55" t="s">
        <v>45</v>
      </c>
      <c r="C115" s="53"/>
      <c r="D115" s="53"/>
      <c r="E115" s="54">
        <f>E116+E123</f>
        <v>14664957</v>
      </c>
      <c r="F115" s="54">
        <f>F116+F123</f>
        <v>14664957</v>
      </c>
    </row>
    <row r="116" spans="1:6" s="3" customFormat="1" ht="18" customHeight="1" x14ac:dyDescent="0.25">
      <c r="A116" s="31" t="s">
        <v>141</v>
      </c>
      <c r="B116" s="56" t="s">
        <v>46</v>
      </c>
      <c r="C116" s="56"/>
      <c r="D116" s="56"/>
      <c r="E116" s="19">
        <f t="shared" ref="E116:F118" si="16">E117</f>
        <v>500000</v>
      </c>
      <c r="F116" s="19">
        <f t="shared" si="16"/>
        <v>500000</v>
      </c>
    </row>
    <row r="117" spans="1:6" s="3" customFormat="1" ht="47.25" customHeight="1" x14ac:dyDescent="0.25">
      <c r="A117" s="16" t="s">
        <v>121</v>
      </c>
      <c r="B117" s="22" t="s">
        <v>46</v>
      </c>
      <c r="C117" s="22" t="s">
        <v>123</v>
      </c>
      <c r="D117" s="22"/>
      <c r="E117" s="61">
        <f t="shared" si="16"/>
        <v>500000</v>
      </c>
      <c r="F117" s="61">
        <f t="shared" si="16"/>
        <v>500000</v>
      </c>
    </row>
    <row r="118" spans="1:6" s="3" customFormat="1" ht="25.5" x14ac:dyDescent="0.25">
      <c r="A118" s="39" t="s">
        <v>175</v>
      </c>
      <c r="B118" s="62" t="s">
        <v>46</v>
      </c>
      <c r="C118" s="67" t="s">
        <v>142</v>
      </c>
      <c r="D118" s="62"/>
      <c r="E118" s="63">
        <f t="shared" si="16"/>
        <v>500000</v>
      </c>
      <c r="F118" s="63">
        <f t="shared" si="16"/>
        <v>500000</v>
      </c>
    </row>
    <row r="119" spans="1:6" s="6" customFormat="1" ht="15.75" x14ac:dyDescent="0.25">
      <c r="A119" s="14" t="s">
        <v>47</v>
      </c>
      <c r="B119" s="70" t="s">
        <v>46</v>
      </c>
      <c r="C119" s="70" t="s">
        <v>143</v>
      </c>
      <c r="D119" s="66"/>
      <c r="E119" s="59">
        <f t="shared" ref="E119:F121" si="17">E120</f>
        <v>500000</v>
      </c>
      <c r="F119" s="59">
        <f t="shared" si="17"/>
        <v>500000</v>
      </c>
    </row>
    <row r="120" spans="1:6" s="4" customFormat="1" ht="30" customHeight="1" x14ac:dyDescent="0.25">
      <c r="A120" s="47" t="s">
        <v>20</v>
      </c>
      <c r="B120" s="73" t="s">
        <v>46</v>
      </c>
      <c r="C120" s="73" t="s">
        <v>143</v>
      </c>
      <c r="D120" s="73" t="s">
        <v>21</v>
      </c>
      <c r="E120" s="58">
        <f t="shared" si="17"/>
        <v>500000</v>
      </c>
      <c r="F120" s="58">
        <f t="shared" si="17"/>
        <v>500000</v>
      </c>
    </row>
    <row r="121" spans="1:6" s="5" customFormat="1" ht="25.5" x14ac:dyDescent="0.25">
      <c r="A121" s="38" t="s">
        <v>48</v>
      </c>
      <c r="B121" s="73" t="s">
        <v>46</v>
      </c>
      <c r="C121" s="73" t="s">
        <v>143</v>
      </c>
      <c r="D121" s="73" t="s">
        <v>49</v>
      </c>
      <c r="E121" s="58">
        <f t="shared" si="17"/>
        <v>500000</v>
      </c>
      <c r="F121" s="58">
        <f t="shared" si="17"/>
        <v>500000</v>
      </c>
    </row>
    <row r="122" spans="1:6" s="5" customFormat="1" ht="30.75" customHeight="1" x14ac:dyDescent="0.25">
      <c r="A122" s="38" t="s">
        <v>50</v>
      </c>
      <c r="B122" s="73" t="s">
        <v>46</v>
      </c>
      <c r="C122" s="73" t="s">
        <v>143</v>
      </c>
      <c r="D122" s="73" t="s">
        <v>49</v>
      </c>
      <c r="E122" s="58">
        <v>500000</v>
      </c>
      <c r="F122" s="58">
        <v>500000</v>
      </c>
    </row>
    <row r="123" spans="1:6" s="3" customFormat="1" ht="15.75" x14ac:dyDescent="0.25">
      <c r="A123" s="31" t="s">
        <v>51</v>
      </c>
      <c r="B123" s="56" t="s">
        <v>52</v>
      </c>
      <c r="C123" s="56"/>
      <c r="D123" s="56"/>
      <c r="E123" s="19">
        <f>E124</f>
        <v>14164957</v>
      </c>
      <c r="F123" s="19">
        <f>F124</f>
        <v>14164957</v>
      </c>
    </row>
    <row r="124" spans="1:6" s="3" customFormat="1" ht="27" x14ac:dyDescent="0.25">
      <c r="A124" s="16" t="s">
        <v>241</v>
      </c>
      <c r="B124" s="22" t="s">
        <v>52</v>
      </c>
      <c r="C124" s="22" t="s">
        <v>106</v>
      </c>
      <c r="D124" s="22"/>
      <c r="E124" s="61">
        <f>E125</f>
        <v>14164957</v>
      </c>
      <c r="F124" s="61">
        <f>F125</f>
        <v>14164957</v>
      </c>
    </row>
    <row r="125" spans="1:6" s="3" customFormat="1" ht="25.5" x14ac:dyDescent="0.25">
      <c r="A125" s="39" t="s">
        <v>199</v>
      </c>
      <c r="B125" s="62" t="s">
        <v>52</v>
      </c>
      <c r="C125" s="67" t="s">
        <v>144</v>
      </c>
      <c r="D125" s="62"/>
      <c r="E125" s="63">
        <f>E126+E129+E135+E138+E132</f>
        <v>14164957</v>
      </c>
      <c r="F125" s="63">
        <f>F126+F129+F135+F138+F132</f>
        <v>14164957</v>
      </c>
    </row>
    <row r="126" spans="1:6" s="5" customFormat="1" ht="15.75" x14ac:dyDescent="0.25">
      <c r="A126" s="14" t="s">
        <v>214</v>
      </c>
      <c r="B126" s="70" t="s">
        <v>52</v>
      </c>
      <c r="C126" s="70" t="s">
        <v>145</v>
      </c>
      <c r="D126" s="66"/>
      <c r="E126" s="59">
        <f>E127</f>
        <v>10750000</v>
      </c>
      <c r="F126" s="59">
        <f>F127</f>
        <v>10750000</v>
      </c>
    </row>
    <row r="127" spans="1:6" s="3" customFormat="1" ht="25.5" x14ac:dyDescent="0.25">
      <c r="A127" s="40" t="s">
        <v>15</v>
      </c>
      <c r="B127" s="57" t="s">
        <v>52</v>
      </c>
      <c r="C127" s="57" t="s">
        <v>145</v>
      </c>
      <c r="D127" s="57" t="s">
        <v>16</v>
      </c>
      <c r="E127" s="58">
        <f>E128</f>
        <v>10750000</v>
      </c>
      <c r="F127" s="58">
        <f>F128</f>
        <v>10750000</v>
      </c>
    </row>
    <row r="128" spans="1:6" s="3" customFormat="1" ht="25.5" x14ac:dyDescent="0.25">
      <c r="A128" s="44" t="s">
        <v>17</v>
      </c>
      <c r="B128" s="57" t="s">
        <v>52</v>
      </c>
      <c r="C128" s="57" t="s">
        <v>145</v>
      </c>
      <c r="D128" s="57" t="s">
        <v>18</v>
      </c>
      <c r="E128" s="58">
        <v>10750000</v>
      </c>
      <c r="F128" s="58">
        <v>10750000</v>
      </c>
    </row>
    <row r="129" spans="1:6" s="5" customFormat="1" ht="15.75" x14ac:dyDescent="0.25">
      <c r="A129" s="14" t="s">
        <v>107</v>
      </c>
      <c r="B129" s="70" t="s">
        <v>52</v>
      </c>
      <c r="C129" s="70" t="s">
        <v>146</v>
      </c>
      <c r="D129" s="66"/>
      <c r="E129" s="59">
        <f t="shared" ref="E129:F139" si="18">E130</f>
        <v>1500000</v>
      </c>
      <c r="F129" s="59">
        <f t="shared" si="18"/>
        <v>1500000</v>
      </c>
    </row>
    <row r="130" spans="1:6" s="3" customFormat="1" ht="25.5" x14ac:dyDescent="0.25">
      <c r="A130" s="40" t="s">
        <v>15</v>
      </c>
      <c r="B130" s="57" t="s">
        <v>52</v>
      </c>
      <c r="C130" s="57" t="s">
        <v>146</v>
      </c>
      <c r="D130" s="57" t="s">
        <v>16</v>
      </c>
      <c r="E130" s="58">
        <f t="shared" si="18"/>
        <v>1500000</v>
      </c>
      <c r="F130" s="58">
        <f t="shared" si="18"/>
        <v>1500000</v>
      </c>
    </row>
    <row r="131" spans="1:6" s="3" customFormat="1" ht="14.25" customHeight="1" x14ac:dyDescent="0.25">
      <c r="A131" s="44" t="s">
        <v>17</v>
      </c>
      <c r="B131" s="57" t="s">
        <v>52</v>
      </c>
      <c r="C131" s="57" t="s">
        <v>146</v>
      </c>
      <c r="D131" s="57" t="s">
        <v>18</v>
      </c>
      <c r="E131" s="58">
        <v>1500000</v>
      </c>
      <c r="F131" s="58">
        <v>1500000</v>
      </c>
    </row>
    <row r="132" spans="1:6" s="4" customFormat="1" ht="33.75" customHeight="1" x14ac:dyDescent="0.25">
      <c r="A132" s="14" t="s">
        <v>181</v>
      </c>
      <c r="B132" s="70" t="s">
        <v>52</v>
      </c>
      <c r="C132" s="70" t="s">
        <v>182</v>
      </c>
      <c r="D132" s="66"/>
      <c r="E132" s="59">
        <f>E133</f>
        <v>300000</v>
      </c>
      <c r="F132" s="59">
        <f>F133</f>
        <v>300000</v>
      </c>
    </row>
    <row r="133" spans="1:6" s="5" customFormat="1" ht="25.5" x14ac:dyDescent="0.25">
      <c r="A133" s="40" t="s">
        <v>15</v>
      </c>
      <c r="B133" s="57" t="s">
        <v>52</v>
      </c>
      <c r="C133" s="57" t="s">
        <v>182</v>
      </c>
      <c r="D133" s="57" t="s">
        <v>16</v>
      </c>
      <c r="E133" s="58">
        <f>E134</f>
        <v>300000</v>
      </c>
      <c r="F133" s="58">
        <f>F134</f>
        <v>300000</v>
      </c>
    </row>
    <row r="134" spans="1:6" s="5" customFormat="1" ht="25.5" x14ac:dyDescent="0.25">
      <c r="A134" s="44" t="s">
        <v>17</v>
      </c>
      <c r="B134" s="57" t="s">
        <v>52</v>
      </c>
      <c r="C134" s="57" t="s">
        <v>182</v>
      </c>
      <c r="D134" s="57" t="s">
        <v>18</v>
      </c>
      <c r="E134" s="58">
        <v>300000</v>
      </c>
      <c r="F134" s="58">
        <v>300000</v>
      </c>
    </row>
    <row r="135" spans="1:6" s="3" customFormat="1" ht="25.5" x14ac:dyDescent="0.25">
      <c r="A135" s="14" t="s">
        <v>226</v>
      </c>
      <c r="B135" s="70" t="s">
        <v>52</v>
      </c>
      <c r="C135" s="70" t="s">
        <v>147</v>
      </c>
      <c r="D135" s="66"/>
      <c r="E135" s="59">
        <f t="shared" si="18"/>
        <v>1414957</v>
      </c>
      <c r="F135" s="59">
        <f t="shared" si="18"/>
        <v>1414957</v>
      </c>
    </row>
    <row r="136" spans="1:6" s="3" customFormat="1" ht="31.5" customHeight="1" x14ac:dyDescent="0.25">
      <c r="A136" s="40" t="s">
        <v>15</v>
      </c>
      <c r="B136" s="57" t="s">
        <v>52</v>
      </c>
      <c r="C136" s="57" t="s">
        <v>147</v>
      </c>
      <c r="D136" s="57" t="s">
        <v>16</v>
      </c>
      <c r="E136" s="58">
        <f>E137</f>
        <v>1414957</v>
      </c>
      <c r="F136" s="58">
        <f>F137</f>
        <v>1414957</v>
      </c>
    </row>
    <row r="137" spans="1:6" s="5" customFormat="1" ht="33" customHeight="1" x14ac:dyDescent="0.25">
      <c r="A137" s="44" t="s">
        <v>17</v>
      </c>
      <c r="B137" s="57" t="s">
        <v>52</v>
      </c>
      <c r="C137" s="57" t="s">
        <v>147</v>
      </c>
      <c r="D137" s="57" t="s">
        <v>18</v>
      </c>
      <c r="E137" s="58">
        <v>1414957</v>
      </c>
      <c r="F137" s="58">
        <v>1414957</v>
      </c>
    </row>
    <row r="138" spans="1:6" s="3" customFormat="1" ht="25.5" customHeight="1" x14ac:dyDescent="0.25">
      <c r="A138" s="14" t="s">
        <v>108</v>
      </c>
      <c r="B138" s="70" t="s">
        <v>52</v>
      </c>
      <c r="C138" s="70" t="s">
        <v>148</v>
      </c>
      <c r="D138" s="66"/>
      <c r="E138" s="59">
        <f t="shared" si="18"/>
        <v>200000</v>
      </c>
      <c r="F138" s="59">
        <f t="shared" si="18"/>
        <v>200000</v>
      </c>
    </row>
    <row r="139" spans="1:6" s="3" customFormat="1" ht="31.5" customHeight="1" x14ac:dyDescent="0.25">
      <c r="A139" s="40" t="s">
        <v>15</v>
      </c>
      <c r="B139" s="57" t="s">
        <v>52</v>
      </c>
      <c r="C139" s="57" t="s">
        <v>148</v>
      </c>
      <c r="D139" s="57" t="s">
        <v>16</v>
      </c>
      <c r="E139" s="58">
        <f t="shared" si="18"/>
        <v>200000</v>
      </c>
      <c r="F139" s="58">
        <f t="shared" si="18"/>
        <v>200000</v>
      </c>
    </row>
    <row r="140" spans="1:6" s="5" customFormat="1" ht="47.25" customHeight="1" x14ac:dyDescent="0.25">
      <c r="A140" s="44" t="s">
        <v>17</v>
      </c>
      <c r="B140" s="57" t="s">
        <v>52</v>
      </c>
      <c r="C140" s="57" t="s">
        <v>148</v>
      </c>
      <c r="D140" s="57" t="s">
        <v>18</v>
      </c>
      <c r="E140" s="58">
        <v>200000</v>
      </c>
      <c r="F140" s="58">
        <v>200000</v>
      </c>
    </row>
    <row r="141" spans="1:6" s="3" customFormat="1" ht="31.5" customHeight="1" x14ac:dyDescent="0.25">
      <c r="A141" s="30" t="s">
        <v>53</v>
      </c>
      <c r="B141" s="55" t="s">
        <v>54</v>
      </c>
      <c r="C141" s="53"/>
      <c r="D141" s="57"/>
      <c r="E141" s="54">
        <f>E142+E148+E160</f>
        <v>24024524</v>
      </c>
      <c r="F141" s="54">
        <f>F142+F148+F160</f>
        <v>23965981</v>
      </c>
    </row>
    <row r="142" spans="1:6" s="3" customFormat="1" ht="31.5" customHeight="1" x14ac:dyDescent="0.25">
      <c r="A142" s="31" t="s">
        <v>55</v>
      </c>
      <c r="B142" s="56" t="s">
        <v>56</v>
      </c>
      <c r="C142" s="56"/>
      <c r="D142" s="56"/>
      <c r="E142" s="19">
        <f t="shared" ref="E142:F144" si="19">E143</f>
        <v>745000</v>
      </c>
      <c r="F142" s="19">
        <f t="shared" si="19"/>
        <v>750000</v>
      </c>
    </row>
    <row r="143" spans="1:6" s="5" customFormat="1" ht="31.5" customHeight="1" x14ac:dyDescent="0.25">
      <c r="A143" s="16" t="s">
        <v>120</v>
      </c>
      <c r="B143" s="22" t="s">
        <v>56</v>
      </c>
      <c r="C143" s="22" t="s">
        <v>124</v>
      </c>
      <c r="D143" s="22"/>
      <c r="E143" s="61">
        <f t="shared" si="19"/>
        <v>745000</v>
      </c>
      <c r="F143" s="61">
        <f t="shared" si="19"/>
        <v>750000</v>
      </c>
    </row>
    <row r="144" spans="1:6" s="3" customFormat="1" ht="25.5" x14ac:dyDescent="0.25">
      <c r="A144" s="48" t="s">
        <v>176</v>
      </c>
      <c r="B144" s="62" t="s">
        <v>56</v>
      </c>
      <c r="C144" s="62" t="s">
        <v>152</v>
      </c>
      <c r="D144" s="62"/>
      <c r="E144" s="63">
        <f t="shared" si="19"/>
        <v>745000</v>
      </c>
      <c r="F144" s="63">
        <f t="shared" si="19"/>
        <v>750000</v>
      </c>
    </row>
    <row r="145" spans="1:6" s="3" customFormat="1" ht="38.25" x14ac:dyDescent="0.25">
      <c r="A145" s="14" t="s">
        <v>84</v>
      </c>
      <c r="B145" s="70" t="s">
        <v>56</v>
      </c>
      <c r="C145" s="70" t="s">
        <v>149</v>
      </c>
      <c r="D145" s="66"/>
      <c r="E145" s="59">
        <f t="shared" ref="E145:F146" si="20">E146</f>
        <v>745000</v>
      </c>
      <c r="F145" s="59">
        <f t="shared" si="20"/>
        <v>750000</v>
      </c>
    </row>
    <row r="146" spans="1:6" s="3" customFormat="1" ht="25.5" x14ac:dyDescent="0.25">
      <c r="A146" s="40" t="s">
        <v>15</v>
      </c>
      <c r="B146" s="57" t="s">
        <v>56</v>
      </c>
      <c r="C146" s="57" t="s">
        <v>149</v>
      </c>
      <c r="D146" s="57" t="s">
        <v>16</v>
      </c>
      <c r="E146" s="58">
        <f t="shared" si="20"/>
        <v>745000</v>
      </c>
      <c r="F146" s="58">
        <f t="shared" si="20"/>
        <v>750000</v>
      </c>
    </row>
    <row r="147" spans="1:6" s="3" customFormat="1" ht="25.5" x14ac:dyDescent="0.25">
      <c r="A147" s="44" t="s">
        <v>17</v>
      </c>
      <c r="B147" s="57" t="s">
        <v>56</v>
      </c>
      <c r="C147" s="57" t="s">
        <v>149</v>
      </c>
      <c r="D147" s="57" t="s">
        <v>18</v>
      </c>
      <c r="E147" s="58">
        <v>745000</v>
      </c>
      <c r="F147" s="58">
        <v>750000</v>
      </c>
    </row>
    <row r="148" spans="1:6" s="6" customFormat="1" ht="15.75" customHeight="1" x14ac:dyDescent="0.25">
      <c r="A148" s="31" t="s">
        <v>57</v>
      </c>
      <c r="B148" s="56" t="s">
        <v>58</v>
      </c>
      <c r="C148" s="56"/>
      <c r="D148" s="56"/>
      <c r="E148" s="19">
        <f>E149</f>
        <v>2000000</v>
      </c>
      <c r="F148" s="19">
        <f>F149</f>
        <v>2100000</v>
      </c>
    </row>
    <row r="149" spans="1:6" s="4" customFormat="1" ht="25.5" customHeight="1" x14ac:dyDescent="0.25">
      <c r="A149" s="16" t="s">
        <v>120</v>
      </c>
      <c r="B149" s="22" t="s">
        <v>58</v>
      </c>
      <c r="C149" s="22" t="s">
        <v>124</v>
      </c>
      <c r="D149" s="22"/>
      <c r="E149" s="61">
        <f>E150</f>
        <v>2000000</v>
      </c>
      <c r="F149" s="61">
        <f>F150</f>
        <v>2100000</v>
      </c>
    </row>
    <row r="150" spans="1:6" s="5" customFormat="1" ht="31.5" customHeight="1" x14ac:dyDescent="0.25">
      <c r="A150" s="48" t="s">
        <v>177</v>
      </c>
      <c r="B150" s="62" t="s">
        <v>58</v>
      </c>
      <c r="C150" s="62" t="s">
        <v>150</v>
      </c>
      <c r="D150" s="62"/>
      <c r="E150" s="63">
        <f>E151+E154+E157</f>
        <v>2000000</v>
      </c>
      <c r="F150" s="63">
        <f>F151+F154+F157</f>
        <v>2100000</v>
      </c>
    </row>
    <row r="151" spans="1:6" s="5" customFormat="1" ht="15.75" customHeight="1" x14ac:dyDescent="0.25">
      <c r="A151" s="14" t="s">
        <v>59</v>
      </c>
      <c r="B151" s="70" t="s">
        <v>58</v>
      </c>
      <c r="C151" s="70" t="s">
        <v>151</v>
      </c>
      <c r="D151" s="20"/>
      <c r="E151" s="59">
        <f>E152</f>
        <v>1000000</v>
      </c>
      <c r="F151" s="59">
        <f>F152</f>
        <v>1000000</v>
      </c>
    </row>
    <row r="152" spans="1:6" s="3" customFormat="1" ht="25.5" x14ac:dyDescent="0.25">
      <c r="A152" s="40" t="s">
        <v>15</v>
      </c>
      <c r="B152" s="57" t="s">
        <v>58</v>
      </c>
      <c r="C152" s="57" t="s">
        <v>151</v>
      </c>
      <c r="D152" s="57" t="s">
        <v>16</v>
      </c>
      <c r="E152" s="58">
        <f>E153</f>
        <v>1000000</v>
      </c>
      <c r="F152" s="58">
        <f>F153</f>
        <v>1000000</v>
      </c>
    </row>
    <row r="153" spans="1:6" s="3" customFormat="1" ht="25.5" x14ac:dyDescent="0.25">
      <c r="A153" s="49" t="s">
        <v>17</v>
      </c>
      <c r="B153" s="57" t="s">
        <v>58</v>
      </c>
      <c r="C153" s="57" t="s">
        <v>151</v>
      </c>
      <c r="D153" s="57" t="s">
        <v>18</v>
      </c>
      <c r="E153" s="58">
        <f>800000+200000</f>
        <v>1000000</v>
      </c>
      <c r="F153" s="58">
        <f>800000+200000</f>
        <v>1000000</v>
      </c>
    </row>
    <row r="154" spans="1:6" s="3" customFormat="1" ht="15.75" x14ac:dyDescent="0.25">
      <c r="A154" s="14" t="s">
        <v>216</v>
      </c>
      <c r="B154" s="70" t="s">
        <v>58</v>
      </c>
      <c r="C154" s="70" t="s">
        <v>217</v>
      </c>
      <c r="D154" s="20"/>
      <c r="E154" s="59">
        <f>E155</f>
        <v>1000000</v>
      </c>
      <c r="F154" s="59">
        <f>F155</f>
        <v>1000000</v>
      </c>
    </row>
    <row r="155" spans="1:6" s="5" customFormat="1" ht="25.5" x14ac:dyDescent="0.25">
      <c r="A155" s="40" t="s">
        <v>15</v>
      </c>
      <c r="B155" s="57" t="s">
        <v>58</v>
      </c>
      <c r="C155" s="57" t="s">
        <v>217</v>
      </c>
      <c r="D155" s="57" t="s">
        <v>16</v>
      </c>
      <c r="E155" s="58">
        <f>E156</f>
        <v>1000000</v>
      </c>
      <c r="F155" s="58">
        <f>F156</f>
        <v>1000000</v>
      </c>
    </row>
    <row r="156" spans="1:6" s="3" customFormat="1" ht="25.5" x14ac:dyDescent="0.25">
      <c r="A156" s="49" t="s">
        <v>17</v>
      </c>
      <c r="B156" s="57" t="s">
        <v>58</v>
      </c>
      <c r="C156" s="57" t="s">
        <v>217</v>
      </c>
      <c r="D156" s="57" t="s">
        <v>18</v>
      </c>
      <c r="E156" s="58">
        <v>1000000</v>
      </c>
      <c r="F156" s="58">
        <v>1000000</v>
      </c>
    </row>
    <row r="157" spans="1:6" s="7" customFormat="1" ht="25.5" x14ac:dyDescent="0.25">
      <c r="A157" s="14" t="s">
        <v>190</v>
      </c>
      <c r="B157" s="70" t="s">
        <v>58</v>
      </c>
      <c r="C157" s="70" t="s">
        <v>189</v>
      </c>
      <c r="D157" s="20"/>
      <c r="E157" s="59">
        <f>E158</f>
        <v>0</v>
      </c>
      <c r="F157" s="59">
        <f>F158</f>
        <v>100000</v>
      </c>
    </row>
    <row r="158" spans="1:6" s="6" customFormat="1" ht="25.5" x14ac:dyDescent="0.25">
      <c r="A158" s="49" t="s">
        <v>17</v>
      </c>
      <c r="B158" s="57" t="s">
        <v>58</v>
      </c>
      <c r="C158" s="57" t="s">
        <v>189</v>
      </c>
      <c r="D158" s="57" t="s">
        <v>16</v>
      </c>
      <c r="E158" s="58">
        <f>E159</f>
        <v>0</v>
      </c>
      <c r="F158" s="58">
        <f>F159</f>
        <v>100000</v>
      </c>
    </row>
    <row r="159" spans="1:6" s="4" customFormat="1" ht="25.5" x14ac:dyDescent="0.25">
      <c r="A159" s="44" t="s">
        <v>191</v>
      </c>
      <c r="B159" s="57" t="s">
        <v>58</v>
      </c>
      <c r="C159" s="57" t="s">
        <v>189</v>
      </c>
      <c r="D159" s="57" t="s">
        <v>18</v>
      </c>
      <c r="E159" s="58"/>
      <c r="F159" s="58">
        <v>100000</v>
      </c>
    </row>
    <row r="160" spans="1:6" s="3" customFormat="1" ht="15.75" x14ac:dyDescent="0.25">
      <c r="A160" s="31" t="s">
        <v>60</v>
      </c>
      <c r="B160" s="56" t="s">
        <v>61</v>
      </c>
      <c r="C160" s="56"/>
      <c r="D160" s="56"/>
      <c r="E160" s="19">
        <f>E161</f>
        <v>21279524</v>
      </c>
      <c r="F160" s="19">
        <f>F161</f>
        <v>21115981</v>
      </c>
    </row>
    <row r="161" spans="1:6" s="3" customFormat="1" ht="27" x14ac:dyDescent="0.25">
      <c r="A161" s="16" t="s">
        <v>119</v>
      </c>
      <c r="B161" s="22" t="s">
        <v>61</v>
      </c>
      <c r="C161" s="22" t="s">
        <v>125</v>
      </c>
      <c r="D161" s="22"/>
      <c r="E161" s="61">
        <f>E162</f>
        <v>21279524</v>
      </c>
      <c r="F161" s="61">
        <f>F162</f>
        <v>21115981</v>
      </c>
    </row>
    <row r="162" spans="1:6" s="3" customFormat="1" ht="25.5" x14ac:dyDescent="0.25">
      <c r="A162" s="48" t="s">
        <v>178</v>
      </c>
      <c r="B162" s="62" t="s">
        <v>61</v>
      </c>
      <c r="C162" s="62" t="s">
        <v>153</v>
      </c>
      <c r="D162" s="62"/>
      <c r="E162" s="63">
        <f>E163+E166+E169+E172</f>
        <v>21279524</v>
      </c>
      <c r="F162" s="63">
        <f>F163+F166+F169+F172</f>
        <v>21115981</v>
      </c>
    </row>
    <row r="163" spans="1:6" s="4" customFormat="1" ht="15.75" x14ac:dyDescent="0.25">
      <c r="A163" s="14" t="s">
        <v>62</v>
      </c>
      <c r="B163" s="70" t="s">
        <v>61</v>
      </c>
      <c r="C163" s="70" t="s">
        <v>155</v>
      </c>
      <c r="D163" s="20"/>
      <c r="E163" s="59">
        <f>E164</f>
        <v>4586511</v>
      </c>
      <c r="F163" s="59">
        <f>F164</f>
        <v>4046299</v>
      </c>
    </row>
    <row r="164" spans="1:6" s="3" customFormat="1" ht="25.5" x14ac:dyDescent="0.25">
      <c r="A164" s="40" t="s">
        <v>15</v>
      </c>
      <c r="B164" s="57" t="s">
        <v>61</v>
      </c>
      <c r="C164" s="57" t="s">
        <v>155</v>
      </c>
      <c r="D164" s="57" t="s">
        <v>16</v>
      </c>
      <c r="E164" s="58">
        <f t="shared" ref="E164:F164" si="21">E165</f>
        <v>4586511</v>
      </c>
      <c r="F164" s="58">
        <f t="shared" si="21"/>
        <v>4046299</v>
      </c>
    </row>
    <row r="165" spans="1:6" s="6" customFormat="1" ht="25.5" x14ac:dyDescent="0.25">
      <c r="A165" s="44" t="s">
        <v>17</v>
      </c>
      <c r="B165" s="57" t="s">
        <v>61</v>
      </c>
      <c r="C165" s="57" t="s">
        <v>155</v>
      </c>
      <c r="D165" s="57" t="s">
        <v>18</v>
      </c>
      <c r="E165" s="58">
        <f>2081299+1000000+300000+1205212</f>
        <v>4586511</v>
      </c>
      <c r="F165" s="58">
        <f>2081299+1500000+300000+165000</f>
        <v>4046299</v>
      </c>
    </row>
    <row r="166" spans="1:6" s="5" customFormat="1" ht="15.75" x14ac:dyDescent="0.25">
      <c r="A166" s="14" t="s">
        <v>113</v>
      </c>
      <c r="B166" s="70" t="s">
        <v>61</v>
      </c>
      <c r="C166" s="70" t="s">
        <v>156</v>
      </c>
      <c r="D166" s="20"/>
      <c r="E166" s="59">
        <f t="shared" ref="E166:F167" si="22">E167</f>
        <v>1400000</v>
      </c>
      <c r="F166" s="59">
        <f t="shared" si="22"/>
        <v>1400000</v>
      </c>
    </row>
    <row r="167" spans="1:6" s="3" customFormat="1" ht="25.5" x14ac:dyDescent="0.25">
      <c r="A167" s="40" t="s">
        <v>15</v>
      </c>
      <c r="B167" s="57" t="s">
        <v>61</v>
      </c>
      <c r="C167" s="57" t="s">
        <v>156</v>
      </c>
      <c r="D167" s="57" t="s">
        <v>16</v>
      </c>
      <c r="E167" s="58">
        <f t="shared" si="22"/>
        <v>1400000</v>
      </c>
      <c r="F167" s="58">
        <f t="shared" si="22"/>
        <v>1400000</v>
      </c>
    </row>
    <row r="168" spans="1:6" s="3" customFormat="1" ht="25.5" x14ac:dyDescent="0.25">
      <c r="A168" s="44" t="s">
        <v>17</v>
      </c>
      <c r="B168" s="57" t="s">
        <v>61</v>
      </c>
      <c r="C168" s="57" t="s">
        <v>156</v>
      </c>
      <c r="D168" s="57" t="s">
        <v>18</v>
      </c>
      <c r="E168" s="58">
        <f>1200000+100000+100000</f>
        <v>1400000</v>
      </c>
      <c r="F168" s="58">
        <f>1200000+100000+100000</f>
        <v>1400000</v>
      </c>
    </row>
    <row r="169" spans="1:6" s="6" customFormat="1" ht="15.75" x14ac:dyDescent="0.25">
      <c r="A169" s="14" t="s">
        <v>154</v>
      </c>
      <c r="B169" s="70" t="s">
        <v>61</v>
      </c>
      <c r="C169" s="70" t="s">
        <v>157</v>
      </c>
      <c r="D169" s="20"/>
      <c r="E169" s="59">
        <f>E170</f>
        <v>1850000</v>
      </c>
      <c r="F169" s="59">
        <f>F170</f>
        <v>1850000</v>
      </c>
    </row>
    <row r="170" spans="1:6" s="6" customFormat="1" ht="25.5" x14ac:dyDescent="0.25">
      <c r="A170" s="40" t="s">
        <v>15</v>
      </c>
      <c r="B170" s="57" t="s">
        <v>61</v>
      </c>
      <c r="C170" s="57" t="s">
        <v>157</v>
      </c>
      <c r="D170" s="57" t="s">
        <v>16</v>
      </c>
      <c r="E170" s="58">
        <f t="shared" ref="E170:F170" si="23">E171</f>
        <v>1850000</v>
      </c>
      <c r="F170" s="58">
        <f t="shared" si="23"/>
        <v>1850000</v>
      </c>
    </row>
    <row r="171" spans="1:6" s="3" customFormat="1" ht="25.5" x14ac:dyDescent="0.25">
      <c r="A171" s="44" t="s">
        <v>17</v>
      </c>
      <c r="B171" s="57" t="s">
        <v>61</v>
      </c>
      <c r="C171" s="57" t="s">
        <v>157</v>
      </c>
      <c r="D171" s="57" t="s">
        <v>18</v>
      </c>
      <c r="E171" s="58">
        <f>250000+300000+1000000+300000</f>
        <v>1850000</v>
      </c>
      <c r="F171" s="58">
        <f>250000+300000+1000000+300000</f>
        <v>1850000</v>
      </c>
    </row>
    <row r="172" spans="1:6" s="3" customFormat="1" ht="15.75" x14ac:dyDescent="0.25">
      <c r="A172" s="14" t="s">
        <v>63</v>
      </c>
      <c r="B172" s="70" t="s">
        <v>61</v>
      </c>
      <c r="C172" s="70" t="s">
        <v>158</v>
      </c>
      <c r="D172" s="20"/>
      <c r="E172" s="59">
        <f>E173</f>
        <v>13443013</v>
      </c>
      <c r="F172" s="59">
        <f>F173</f>
        <v>13819682</v>
      </c>
    </row>
    <row r="173" spans="1:6" s="3" customFormat="1" ht="22.5" customHeight="1" x14ac:dyDescent="0.25">
      <c r="A173" s="40" t="s">
        <v>15</v>
      </c>
      <c r="B173" s="57" t="s">
        <v>61</v>
      </c>
      <c r="C173" s="57" t="s">
        <v>158</v>
      </c>
      <c r="D173" s="57" t="s">
        <v>16</v>
      </c>
      <c r="E173" s="58">
        <f>E174</f>
        <v>13443013</v>
      </c>
      <c r="F173" s="58">
        <f>F174</f>
        <v>13819682</v>
      </c>
    </row>
    <row r="174" spans="1:6" s="5" customFormat="1" ht="25.5" x14ac:dyDescent="0.25">
      <c r="A174" s="44" t="s">
        <v>17</v>
      </c>
      <c r="B174" s="57" t="s">
        <v>61</v>
      </c>
      <c r="C174" s="57" t="s">
        <v>158</v>
      </c>
      <c r="D174" s="57" t="s">
        <v>18</v>
      </c>
      <c r="E174" s="58">
        <f>3000000+440000+200000+200000+200000+200000+200000+20000+2000000+85000-251377+1780387+3000000+3000000-630997</f>
        <v>13443013</v>
      </c>
      <c r="F174" s="58">
        <f>3000000+440000+200000+200000+200000+200000+200000+20000+2000000+85000+123835+1781844+3000000+3000000-630997</f>
        <v>13819682</v>
      </c>
    </row>
    <row r="175" spans="1:6" s="3" customFormat="1" ht="15.75" x14ac:dyDescent="0.25">
      <c r="A175" s="30" t="s">
        <v>64</v>
      </c>
      <c r="B175" s="55" t="s">
        <v>65</v>
      </c>
      <c r="C175" s="74"/>
      <c r="D175" s="74"/>
      <c r="E175" s="54">
        <f>E176</f>
        <v>50000</v>
      </c>
      <c r="F175" s="54">
        <f>F176</f>
        <v>50000</v>
      </c>
    </row>
    <row r="176" spans="1:6" s="3" customFormat="1" ht="15.75" x14ac:dyDescent="0.25">
      <c r="A176" s="31" t="s">
        <v>160</v>
      </c>
      <c r="B176" s="56" t="s">
        <v>66</v>
      </c>
      <c r="C176" s="56"/>
      <c r="D176" s="56"/>
      <c r="E176" s="19">
        <f>E177</f>
        <v>50000</v>
      </c>
      <c r="F176" s="19">
        <f>F177</f>
        <v>50000</v>
      </c>
    </row>
    <row r="177" spans="1:6" ht="27" x14ac:dyDescent="0.25">
      <c r="A177" s="16" t="s">
        <v>118</v>
      </c>
      <c r="B177" s="22" t="s">
        <v>66</v>
      </c>
      <c r="C177" s="22" t="s">
        <v>126</v>
      </c>
      <c r="D177" s="22"/>
      <c r="E177" s="61">
        <f>E179</f>
        <v>50000</v>
      </c>
      <c r="F177" s="61">
        <f>F179</f>
        <v>50000</v>
      </c>
    </row>
    <row r="178" spans="1:6" s="3" customFormat="1" ht="25.5" x14ac:dyDescent="0.25">
      <c r="A178" s="42" t="s">
        <v>179</v>
      </c>
      <c r="B178" s="62" t="s">
        <v>66</v>
      </c>
      <c r="C178" s="62" t="s">
        <v>159</v>
      </c>
      <c r="D178" s="62"/>
      <c r="E178" s="63">
        <f t="shared" ref="E178:F180" si="24">E179</f>
        <v>50000</v>
      </c>
      <c r="F178" s="63">
        <f t="shared" si="24"/>
        <v>50000</v>
      </c>
    </row>
    <row r="179" spans="1:6" s="3" customFormat="1" ht="15.75" x14ac:dyDescent="0.25">
      <c r="A179" s="14" t="s">
        <v>67</v>
      </c>
      <c r="B179" s="70" t="s">
        <v>66</v>
      </c>
      <c r="C179" s="70" t="s">
        <v>167</v>
      </c>
      <c r="D179" s="20"/>
      <c r="E179" s="59">
        <f t="shared" si="24"/>
        <v>50000</v>
      </c>
      <c r="F179" s="59">
        <f t="shared" si="24"/>
        <v>50000</v>
      </c>
    </row>
    <row r="180" spans="1:6" s="3" customFormat="1" ht="25.5" x14ac:dyDescent="0.25">
      <c r="A180" s="40" t="s">
        <v>15</v>
      </c>
      <c r="B180" s="57" t="s">
        <v>66</v>
      </c>
      <c r="C180" s="57" t="s">
        <v>167</v>
      </c>
      <c r="D180" s="57" t="s">
        <v>16</v>
      </c>
      <c r="E180" s="59">
        <f t="shared" si="24"/>
        <v>50000</v>
      </c>
      <c r="F180" s="59">
        <f t="shared" si="24"/>
        <v>50000</v>
      </c>
    </row>
    <row r="181" spans="1:6" s="6" customFormat="1" ht="25.5" x14ac:dyDescent="0.25">
      <c r="A181" s="44" t="s">
        <v>17</v>
      </c>
      <c r="B181" s="57" t="s">
        <v>66</v>
      </c>
      <c r="C181" s="57" t="s">
        <v>167</v>
      </c>
      <c r="D181" s="57" t="s">
        <v>18</v>
      </c>
      <c r="E181" s="59">
        <v>50000</v>
      </c>
      <c r="F181" s="59">
        <v>50000</v>
      </c>
    </row>
    <row r="182" spans="1:6" s="3" customFormat="1" ht="15.75" x14ac:dyDescent="0.25">
      <c r="A182" s="30" t="s">
        <v>68</v>
      </c>
      <c r="B182" s="55" t="s">
        <v>69</v>
      </c>
      <c r="C182" s="74"/>
      <c r="D182" s="74"/>
      <c r="E182" s="54">
        <f>E183</f>
        <v>285000</v>
      </c>
      <c r="F182" s="54">
        <f>F183</f>
        <v>285000</v>
      </c>
    </row>
    <row r="183" spans="1:6" s="3" customFormat="1" ht="15.75" x14ac:dyDescent="0.25">
      <c r="A183" s="31" t="s">
        <v>73</v>
      </c>
      <c r="B183" s="56" t="s">
        <v>74</v>
      </c>
      <c r="C183" s="56"/>
      <c r="D183" s="56"/>
      <c r="E183" s="19">
        <f>E184+E189</f>
        <v>285000</v>
      </c>
      <c r="F183" s="19">
        <f>F184+F189</f>
        <v>285000</v>
      </c>
    </row>
    <row r="184" spans="1:6" s="3" customFormat="1" ht="40.5" x14ac:dyDescent="0.25">
      <c r="A184" s="17" t="s">
        <v>97</v>
      </c>
      <c r="B184" s="22" t="s">
        <v>74</v>
      </c>
      <c r="C184" s="22" t="s">
        <v>94</v>
      </c>
      <c r="D184" s="22"/>
      <c r="E184" s="61">
        <f>E185</f>
        <v>150000</v>
      </c>
      <c r="F184" s="61">
        <f>F185</f>
        <v>150000</v>
      </c>
    </row>
    <row r="185" spans="1:6" s="3" customFormat="1" ht="25.5" x14ac:dyDescent="0.25">
      <c r="A185" s="50" t="s">
        <v>172</v>
      </c>
      <c r="B185" s="75" t="s">
        <v>74</v>
      </c>
      <c r="C185" s="76" t="s">
        <v>129</v>
      </c>
      <c r="D185" s="77"/>
      <c r="E185" s="78">
        <f t="shared" ref="E185:F187" si="25">E186</f>
        <v>150000</v>
      </c>
      <c r="F185" s="78">
        <f t="shared" si="25"/>
        <v>150000</v>
      </c>
    </row>
    <row r="186" spans="1:6" s="3" customFormat="1" ht="15.75" x14ac:dyDescent="0.25">
      <c r="A186" s="13" t="s">
        <v>96</v>
      </c>
      <c r="B186" s="20" t="s">
        <v>74</v>
      </c>
      <c r="C186" s="23" t="s">
        <v>131</v>
      </c>
      <c r="D186" s="20"/>
      <c r="E186" s="59">
        <f t="shared" si="25"/>
        <v>150000</v>
      </c>
      <c r="F186" s="59">
        <f t="shared" si="25"/>
        <v>150000</v>
      </c>
    </row>
    <row r="187" spans="1:6" s="3" customFormat="1" ht="15.75" x14ac:dyDescent="0.25">
      <c r="A187" s="40" t="s">
        <v>183</v>
      </c>
      <c r="B187" s="57" t="s">
        <v>74</v>
      </c>
      <c r="C187" s="68" t="s">
        <v>131</v>
      </c>
      <c r="D187" s="57" t="s">
        <v>109</v>
      </c>
      <c r="E187" s="58">
        <f t="shared" si="25"/>
        <v>150000</v>
      </c>
      <c r="F187" s="58">
        <f t="shared" si="25"/>
        <v>150000</v>
      </c>
    </row>
    <row r="188" spans="1:6" s="3" customFormat="1" ht="15.75" x14ac:dyDescent="0.25">
      <c r="A188" s="40" t="s">
        <v>184</v>
      </c>
      <c r="B188" s="57" t="s">
        <v>74</v>
      </c>
      <c r="C188" s="68" t="s">
        <v>131</v>
      </c>
      <c r="D188" s="57" t="s">
        <v>185</v>
      </c>
      <c r="E188" s="58">
        <v>150000</v>
      </c>
      <c r="F188" s="58">
        <v>150000</v>
      </c>
    </row>
    <row r="189" spans="1:6" s="3" customFormat="1" ht="40.5" x14ac:dyDescent="0.25">
      <c r="A189" s="17" t="s">
        <v>192</v>
      </c>
      <c r="B189" s="22" t="s">
        <v>74</v>
      </c>
      <c r="C189" s="22" t="s">
        <v>103</v>
      </c>
      <c r="D189" s="22"/>
      <c r="E189" s="61">
        <f>E190</f>
        <v>135000</v>
      </c>
      <c r="F189" s="61">
        <f>F190</f>
        <v>135000</v>
      </c>
    </row>
    <row r="190" spans="1:6" s="3" customFormat="1" ht="25.5" x14ac:dyDescent="0.25">
      <c r="A190" s="50" t="s">
        <v>215</v>
      </c>
      <c r="B190" s="75" t="s">
        <v>74</v>
      </c>
      <c r="C190" s="76" t="s">
        <v>201</v>
      </c>
      <c r="D190" s="77"/>
      <c r="E190" s="78">
        <f>E191+E194</f>
        <v>135000</v>
      </c>
      <c r="F190" s="78">
        <f>F191+F194</f>
        <v>135000</v>
      </c>
    </row>
    <row r="191" spans="1:6" s="3" customFormat="1" ht="15.75" x14ac:dyDescent="0.25">
      <c r="A191" s="14" t="s">
        <v>70</v>
      </c>
      <c r="B191" s="70" t="s">
        <v>74</v>
      </c>
      <c r="C191" s="70" t="s">
        <v>208</v>
      </c>
      <c r="D191" s="20"/>
      <c r="E191" s="59">
        <f>E192</f>
        <v>35000</v>
      </c>
      <c r="F191" s="59">
        <f>F192</f>
        <v>35000</v>
      </c>
    </row>
    <row r="192" spans="1:6" s="3" customFormat="1" ht="15.75" x14ac:dyDescent="0.25">
      <c r="A192" s="34" t="s">
        <v>71</v>
      </c>
      <c r="B192" s="57" t="s">
        <v>74</v>
      </c>
      <c r="C192" s="57" t="s">
        <v>208</v>
      </c>
      <c r="D192" s="53">
        <v>300</v>
      </c>
      <c r="E192" s="58">
        <f>E193</f>
        <v>35000</v>
      </c>
      <c r="F192" s="58">
        <f>F193</f>
        <v>35000</v>
      </c>
    </row>
    <row r="193" spans="1:6" s="3" customFormat="1" ht="15.75" x14ac:dyDescent="0.25">
      <c r="A193" s="34" t="s">
        <v>72</v>
      </c>
      <c r="B193" s="57" t="s">
        <v>74</v>
      </c>
      <c r="C193" s="57" t="s">
        <v>208</v>
      </c>
      <c r="D193" s="53">
        <v>360</v>
      </c>
      <c r="E193" s="58">
        <v>35000</v>
      </c>
      <c r="F193" s="58">
        <v>35000</v>
      </c>
    </row>
    <row r="194" spans="1:6" s="3" customFormat="1" ht="15.75" x14ac:dyDescent="0.25">
      <c r="A194" s="14" t="s">
        <v>75</v>
      </c>
      <c r="B194" s="70" t="s">
        <v>74</v>
      </c>
      <c r="C194" s="70" t="s">
        <v>209</v>
      </c>
      <c r="D194" s="20"/>
      <c r="E194" s="59">
        <f t="shared" ref="E194:F195" si="26">E195</f>
        <v>100000</v>
      </c>
      <c r="F194" s="59">
        <f t="shared" si="26"/>
        <v>100000</v>
      </c>
    </row>
    <row r="195" spans="1:6" s="3" customFormat="1" ht="25.5" x14ac:dyDescent="0.25">
      <c r="A195" s="40" t="s">
        <v>15</v>
      </c>
      <c r="B195" s="57" t="s">
        <v>74</v>
      </c>
      <c r="C195" s="57" t="s">
        <v>209</v>
      </c>
      <c r="D195" s="57" t="s">
        <v>16</v>
      </c>
      <c r="E195" s="58">
        <f t="shared" si="26"/>
        <v>100000</v>
      </c>
      <c r="F195" s="58">
        <f t="shared" si="26"/>
        <v>100000</v>
      </c>
    </row>
    <row r="196" spans="1:6" s="3" customFormat="1" ht="25.5" x14ac:dyDescent="0.25">
      <c r="A196" s="44" t="s">
        <v>17</v>
      </c>
      <c r="B196" s="57" t="s">
        <v>74</v>
      </c>
      <c r="C196" s="57" t="s">
        <v>209</v>
      </c>
      <c r="D196" s="57" t="s">
        <v>18</v>
      </c>
      <c r="E196" s="58">
        <v>100000</v>
      </c>
      <c r="F196" s="58">
        <v>100000</v>
      </c>
    </row>
    <row r="197" spans="1:6" s="3" customFormat="1" ht="15.75" x14ac:dyDescent="0.25">
      <c r="A197" s="30" t="s">
        <v>76</v>
      </c>
      <c r="B197" s="55" t="s">
        <v>77</v>
      </c>
      <c r="C197" s="74"/>
      <c r="D197" s="74"/>
      <c r="E197" s="54">
        <f>+E198</f>
        <v>250000</v>
      </c>
      <c r="F197" s="54">
        <f>+F198</f>
        <v>250000</v>
      </c>
    </row>
    <row r="198" spans="1:6" s="3" customFormat="1" ht="15.75" x14ac:dyDescent="0.25">
      <c r="A198" s="31" t="s">
        <v>161</v>
      </c>
      <c r="B198" s="56" t="s">
        <v>78</v>
      </c>
      <c r="C198" s="56"/>
      <c r="D198" s="56"/>
      <c r="E198" s="19">
        <f t="shared" ref="E198:F202" si="27">E199</f>
        <v>250000</v>
      </c>
      <c r="F198" s="19">
        <f t="shared" si="27"/>
        <v>250000</v>
      </c>
    </row>
    <row r="199" spans="1:6" s="3" customFormat="1" ht="27" x14ac:dyDescent="0.25">
      <c r="A199" s="17" t="s">
        <v>117</v>
      </c>
      <c r="B199" s="22" t="s">
        <v>78</v>
      </c>
      <c r="C199" s="22" t="s">
        <v>127</v>
      </c>
      <c r="D199" s="22"/>
      <c r="E199" s="61">
        <f t="shared" si="27"/>
        <v>250000</v>
      </c>
      <c r="F199" s="61">
        <f t="shared" si="27"/>
        <v>250000</v>
      </c>
    </row>
    <row r="200" spans="1:6" s="3" customFormat="1" ht="25.5" x14ac:dyDescent="0.25">
      <c r="A200" s="42" t="s">
        <v>180</v>
      </c>
      <c r="B200" s="62" t="s">
        <v>78</v>
      </c>
      <c r="C200" s="62" t="s">
        <v>162</v>
      </c>
      <c r="D200" s="62"/>
      <c r="E200" s="63">
        <f t="shared" si="27"/>
        <v>250000</v>
      </c>
      <c r="F200" s="63">
        <f t="shared" si="27"/>
        <v>250000</v>
      </c>
    </row>
    <row r="201" spans="1:6" s="3" customFormat="1" ht="15.75" x14ac:dyDescent="0.25">
      <c r="A201" s="14" t="s">
        <v>114</v>
      </c>
      <c r="B201" s="20" t="s">
        <v>78</v>
      </c>
      <c r="C201" s="20" t="s">
        <v>163</v>
      </c>
      <c r="D201" s="20"/>
      <c r="E201" s="59">
        <f t="shared" si="27"/>
        <v>250000</v>
      </c>
      <c r="F201" s="59">
        <f t="shared" si="27"/>
        <v>250000</v>
      </c>
    </row>
    <row r="202" spans="1:6" s="3" customFormat="1" ht="25.5" x14ac:dyDescent="0.25">
      <c r="A202" s="33" t="s">
        <v>15</v>
      </c>
      <c r="B202" s="57" t="s">
        <v>78</v>
      </c>
      <c r="C202" s="57" t="s">
        <v>163</v>
      </c>
      <c r="D202" s="57" t="s">
        <v>16</v>
      </c>
      <c r="E202" s="58">
        <f t="shared" si="27"/>
        <v>250000</v>
      </c>
      <c r="F202" s="58">
        <f t="shared" si="27"/>
        <v>250000</v>
      </c>
    </row>
    <row r="203" spans="1:6" s="3" customFormat="1" ht="25.5" x14ac:dyDescent="0.25">
      <c r="A203" s="33" t="s">
        <v>17</v>
      </c>
      <c r="B203" s="57" t="s">
        <v>78</v>
      </c>
      <c r="C203" s="57" t="s">
        <v>163</v>
      </c>
      <c r="D203" s="57" t="s">
        <v>18</v>
      </c>
      <c r="E203" s="58">
        <v>250000</v>
      </c>
      <c r="F203" s="58">
        <v>250000</v>
      </c>
    </row>
    <row r="204" spans="1:6" s="3" customFormat="1" ht="15.75" x14ac:dyDescent="0.25">
      <c r="A204" s="30" t="s">
        <v>79</v>
      </c>
      <c r="B204" s="55" t="s">
        <v>80</v>
      </c>
      <c r="C204" s="74"/>
      <c r="D204" s="74"/>
      <c r="E204" s="54">
        <f>E205</f>
        <v>600000</v>
      </c>
      <c r="F204" s="54">
        <f>F205</f>
        <v>600000</v>
      </c>
    </row>
    <row r="205" spans="1:6" s="3" customFormat="1" ht="15.75" x14ac:dyDescent="0.25">
      <c r="A205" s="31" t="s">
        <v>81</v>
      </c>
      <c r="B205" s="56" t="s">
        <v>82</v>
      </c>
      <c r="C205" s="56"/>
      <c r="D205" s="56"/>
      <c r="E205" s="19">
        <f>+E206</f>
        <v>600000</v>
      </c>
      <c r="F205" s="19">
        <f>+F206</f>
        <v>600000</v>
      </c>
    </row>
    <row r="206" spans="1:6" s="3" customFormat="1" ht="54" x14ac:dyDescent="0.25">
      <c r="A206" s="17" t="s">
        <v>116</v>
      </c>
      <c r="B206" s="22" t="s">
        <v>82</v>
      </c>
      <c r="C206" s="22" t="s">
        <v>128</v>
      </c>
      <c r="D206" s="22"/>
      <c r="E206" s="61">
        <f t="shared" ref="E206:F209" si="28">E207</f>
        <v>600000</v>
      </c>
      <c r="F206" s="61">
        <f t="shared" si="28"/>
        <v>600000</v>
      </c>
    </row>
    <row r="207" spans="1:6" s="3" customFormat="1" ht="25.5" x14ac:dyDescent="0.25">
      <c r="A207" s="42" t="s">
        <v>200</v>
      </c>
      <c r="B207" s="62" t="s">
        <v>82</v>
      </c>
      <c r="C207" s="62" t="s">
        <v>165</v>
      </c>
      <c r="D207" s="62"/>
      <c r="E207" s="63">
        <f t="shared" si="28"/>
        <v>600000</v>
      </c>
      <c r="F207" s="63">
        <f t="shared" si="28"/>
        <v>600000</v>
      </c>
    </row>
    <row r="208" spans="1:6" s="3" customFormat="1" ht="15.75" x14ac:dyDescent="0.25">
      <c r="A208" s="18" t="s">
        <v>115</v>
      </c>
      <c r="B208" s="20" t="s">
        <v>82</v>
      </c>
      <c r="C208" s="20" t="s">
        <v>166</v>
      </c>
      <c r="D208" s="20"/>
      <c r="E208" s="59">
        <f t="shared" si="28"/>
        <v>600000</v>
      </c>
      <c r="F208" s="59">
        <f t="shared" si="28"/>
        <v>600000</v>
      </c>
    </row>
    <row r="209" spans="1:6" s="3" customFormat="1" ht="25.5" x14ac:dyDescent="0.25">
      <c r="A209" s="33" t="s">
        <v>15</v>
      </c>
      <c r="B209" s="57" t="s">
        <v>82</v>
      </c>
      <c r="C209" s="57" t="s">
        <v>166</v>
      </c>
      <c r="D209" s="57" t="s">
        <v>16</v>
      </c>
      <c r="E209" s="58">
        <f t="shared" si="28"/>
        <v>600000</v>
      </c>
      <c r="F209" s="58">
        <f t="shared" si="28"/>
        <v>600000</v>
      </c>
    </row>
    <row r="210" spans="1:6" s="3" customFormat="1" ht="25.5" x14ac:dyDescent="0.25">
      <c r="A210" s="33" t="s">
        <v>17</v>
      </c>
      <c r="B210" s="57" t="s">
        <v>82</v>
      </c>
      <c r="C210" s="57" t="s">
        <v>166</v>
      </c>
      <c r="D210" s="53">
        <v>240</v>
      </c>
      <c r="E210" s="58">
        <v>600000</v>
      </c>
      <c r="F210" s="58">
        <v>600000</v>
      </c>
    </row>
    <row r="211" spans="1:6" s="3" customFormat="1" ht="76.5" x14ac:dyDescent="0.25">
      <c r="A211" s="30" t="s">
        <v>228</v>
      </c>
      <c r="B211" s="55" t="s">
        <v>237</v>
      </c>
      <c r="C211" s="74"/>
      <c r="D211" s="74"/>
      <c r="E211" s="54">
        <f>E212</f>
        <v>3157348</v>
      </c>
      <c r="F211" s="54">
        <f>F212</f>
        <v>3157348</v>
      </c>
    </row>
    <row r="212" spans="1:6" s="3" customFormat="1" ht="15.75" x14ac:dyDescent="0.25">
      <c r="A212" s="31" t="s">
        <v>229</v>
      </c>
      <c r="B212" s="56" t="s">
        <v>238</v>
      </c>
      <c r="C212" s="56"/>
      <c r="D212" s="56"/>
      <c r="E212" s="19">
        <f>+E213</f>
        <v>3157348</v>
      </c>
      <c r="F212" s="19">
        <f>+F213</f>
        <v>3157348</v>
      </c>
    </row>
    <row r="213" spans="1:6" s="3" customFormat="1" ht="27" x14ac:dyDescent="0.25">
      <c r="A213" s="12" t="s">
        <v>224</v>
      </c>
      <c r="B213" s="22" t="s">
        <v>238</v>
      </c>
      <c r="C213" s="22" t="s">
        <v>91</v>
      </c>
      <c r="D213" s="22"/>
      <c r="E213" s="61">
        <f t="shared" ref="E213:F216" si="29">E214</f>
        <v>3157348</v>
      </c>
      <c r="F213" s="61">
        <f t="shared" si="29"/>
        <v>3157348</v>
      </c>
    </row>
    <row r="214" spans="1:6" s="3" customFormat="1" ht="25.5" x14ac:dyDescent="0.25">
      <c r="A214" s="35" t="s">
        <v>171</v>
      </c>
      <c r="B214" s="62" t="s">
        <v>238</v>
      </c>
      <c r="C214" s="62" t="s">
        <v>136</v>
      </c>
      <c r="D214" s="62"/>
      <c r="E214" s="63">
        <f t="shared" si="29"/>
        <v>3157348</v>
      </c>
      <c r="F214" s="63">
        <f t="shared" si="29"/>
        <v>3157348</v>
      </c>
    </row>
    <row r="215" spans="1:6" s="3" customFormat="1" ht="25.5" x14ac:dyDescent="0.25">
      <c r="A215" s="18" t="s">
        <v>230</v>
      </c>
      <c r="B215" s="20" t="s">
        <v>238</v>
      </c>
      <c r="C215" s="20" t="s">
        <v>240</v>
      </c>
      <c r="D215" s="20"/>
      <c r="E215" s="59">
        <f t="shared" si="29"/>
        <v>3157348</v>
      </c>
      <c r="F215" s="59">
        <f t="shared" si="29"/>
        <v>3157348</v>
      </c>
    </row>
    <row r="216" spans="1:6" s="3" customFormat="1" ht="15.75" x14ac:dyDescent="0.25">
      <c r="A216" s="33" t="s">
        <v>243</v>
      </c>
      <c r="B216" s="57" t="s">
        <v>238</v>
      </c>
      <c r="C216" s="57" t="s">
        <v>240</v>
      </c>
      <c r="D216" s="57" t="s">
        <v>236</v>
      </c>
      <c r="E216" s="58">
        <f t="shared" si="29"/>
        <v>3157348</v>
      </c>
      <c r="F216" s="58">
        <f t="shared" si="29"/>
        <v>3157348</v>
      </c>
    </row>
    <row r="217" spans="1:6" s="3" customFormat="1" ht="15.75" x14ac:dyDescent="0.25">
      <c r="A217" s="33" t="s">
        <v>227</v>
      </c>
      <c r="B217" s="57" t="s">
        <v>238</v>
      </c>
      <c r="C217" s="57" t="s">
        <v>240</v>
      </c>
      <c r="D217" s="53">
        <v>540</v>
      </c>
      <c r="E217" s="58">
        <v>3157348</v>
      </c>
      <c r="F217" s="58">
        <v>3157348</v>
      </c>
    </row>
    <row r="218" spans="1:6" s="3" customFormat="1" ht="15.75" x14ac:dyDescent="0.25"/>
    <row r="219" spans="1:6" s="3" customFormat="1" ht="15.75" x14ac:dyDescent="0.25"/>
    <row r="220" spans="1:6" s="3" customFormat="1" ht="15.75" x14ac:dyDescent="0.25"/>
    <row r="221" spans="1:6" s="3" customFormat="1" ht="15.75" x14ac:dyDescent="0.25"/>
    <row r="222" spans="1:6" s="3" customFormat="1" ht="15.75" x14ac:dyDescent="0.25"/>
    <row r="223" spans="1:6" s="3" customFormat="1" ht="15.75" x14ac:dyDescent="0.25"/>
    <row r="224" spans="1:6" s="3" customFormat="1" ht="15.75" x14ac:dyDescent="0.25"/>
    <row r="225" s="3" customFormat="1" ht="15.75" x14ac:dyDescent="0.25"/>
    <row r="226" s="3" customFormat="1" ht="15.75" x14ac:dyDescent="0.25"/>
    <row r="227" s="3" customFormat="1" ht="15.75" x14ac:dyDescent="0.25"/>
    <row r="228" s="3" customFormat="1" ht="15.75" x14ac:dyDescent="0.25"/>
    <row r="229" s="3" customFormat="1" ht="15.75" x14ac:dyDescent="0.25"/>
    <row r="230" s="3" customFormat="1" ht="15.75" x14ac:dyDescent="0.25"/>
    <row r="231" s="3" customFormat="1" ht="15.75" x14ac:dyDescent="0.25"/>
    <row r="232" s="3" customFormat="1" ht="15.75" x14ac:dyDescent="0.25"/>
    <row r="233" s="3" customFormat="1" ht="15.75" x14ac:dyDescent="0.25"/>
    <row r="234" s="3" customFormat="1" ht="15.75" x14ac:dyDescent="0.25"/>
    <row r="235" s="3" customFormat="1" ht="15.75" x14ac:dyDescent="0.25"/>
    <row r="236" s="3" customFormat="1" ht="15.75" x14ac:dyDescent="0.25"/>
    <row r="237" s="3" customFormat="1" ht="15.75" x14ac:dyDescent="0.25"/>
    <row r="238" s="3" customFormat="1" ht="15.75" x14ac:dyDescent="0.25"/>
    <row r="239" s="3" customFormat="1" ht="15.75" x14ac:dyDescent="0.25"/>
    <row r="240" s="3" customFormat="1" ht="15.75" x14ac:dyDescent="0.25"/>
    <row r="241" s="3" customFormat="1" ht="15.75" x14ac:dyDescent="0.25"/>
    <row r="242" s="3" customFormat="1" ht="15.75" x14ac:dyDescent="0.25"/>
    <row r="243" s="3" customFormat="1" ht="15.75" x14ac:dyDescent="0.25"/>
    <row r="244" s="3" customFormat="1" ht="15.75" x14ac:dyDescent="0.25"/>
    <row r="245" s="3" customFormat="1" ht="15.75" x14ac:dyDescent="0.25"/>
    <row r="246" s="3" customFormat="1" ht="15.75" x14ac:dyDescent="0.25"/>
    <row r="247" s="3" customFormat="1" ht="15.75" x14ac:dyDescent="0.25"/>
    <row r="248" s="3" customFormat="1" ht="15.75" x14ac:dyDescent="0.25"/>
    <row r="249" s="3" customFormat="1" ht="15.75" x14ac:dyDescent="0.25"/>
    <row r="250" s="3" customFormat="1" ht="15.75" x14ac:dyDescent="0.25"/>
    <row r="251" s="3" customFormat="1" ht="15.75" x14ac:dyDescent="0.25"/>
    <row r="252" s="3" customFormat="1" ht="15.75" x14ac:dyDescent="0.25"/>
    <row r="253" s="3" customFormat="1" ht="15.75" x14ac:dyDescent="0.25"/>
    <row r="254" s="3" customFormat="1" ht="15.75" x14ac:dyDescent="0.25"/>
    <row r="255" s="3" customFormat="1" ht="15.75" x14ac:dyDescent="0.25"/>
    <row r="256" s="3" customFormat="1" ht="15.75" x14ac:dyDescent="0.25"/>
    <row r="257" s="3" customFormat="1" ht="15.75" x14ac:dyDescent="0.25"/>
    <row r="258" s="3" customFormat="1" ht="15.75" x14ac:dyDescent="0.25"/>
    <row r="259" s="3" customFormat="1" ht="15.75" x14ac:dyDescent="0.25"/>
    <row r="260" s="3" customFormat="1" ht="15.75" x14ac:dyDescent="0.25"/>
    <row r="261" s="3" customFormat="1" ht="15.75" x14ac:dyDescent="0.25"/>
    <row r="262" s="3" customFormat="1" ht="15.75" x14ac:dyDescent="0.25"/>
    <row r="263" s="3" customFormat="1" ht="15.75" x14ac:dyDescent="0.25"/>
    <row r="264" s="3" customFormat="1" ht="15.75" x14ac:dyDescent="0.25"/>
    <row r="265" s="3" customFormat="1" ht="15.75" x14ac:dyDescent="0.25"/>
    <row r="266" s="3" customFormat="1" ht="15.75" x14ac:dyDescent="0.25"/>
    <row r="267" s="3" customFormat="1" ht="15.75" x14ac:dyDescent="0.25"/>
    <row r="268" s="3" customFormat="1" ht="15.75" x14ac:dyDescent="0.25"/>
    <row r="269" s="3" customFormat="1" ht="15.75" x14ac:dyDescent="0.25"/>
    <row r="270" s="3" customFormat="1" ht="15.75" x14ac:dyDescent="0.25"/>
    <row r="271" s="3" customFormat="1" ht="15.75" x14ac:dyDescent="0.25"/>
    <row r="272" s="3" customFormat="1" ht="15.75" x14ac:dyDescent="0.25"/>
    <row r="273" s="3" customFormat="1" ht="15.75" x14ac:dyDescent="0.25"/>
    <row r="274" s="3" customFormat="1" ht="15.75" x14ac:dyDescent="0.25"/>
    <row r="275" s="3" customFormat="1" ht="15.75" x14ac:dyDescent="0.25"/>
    <row r="276" s="3" customFormat="1" ht="15.75" x14ac:dyDescent="0.25"/>
    <row r="277" s="3" customFormat="1" ht="15.75" x14ac:dyDescent="0.25"/>
    <row r="278" s="3" customFormat="1" ht="15.75" x14ac:dyDescent="0.25"/>
    <row r="279" s="3" customFormat="1" ht="15.75" x14ac:dyDescent="0.25"/>
    <row r="280" s="3" customFormat="1" ht="15.75" x14ac:dyDescent="0.25"/>
    <row r="281" s="3" customFormat="1" ht="15.75" x14ac:dyDescent="0.25"/>
    <row r="282" s="3" customFormat="1" ht="15.75" x14ac:dyDescent="0.25"/>
    <row r="283" s="3" customFormat="1" ht="15.75" x14ac:dyDescent="0.25"/>
    <row r="284" s="3" customFormat="1" ht="15.75" x14ac:dyDescent="0.25"/>
    <row r="285" s="3" customFormat="1" ht="15.75" x14ac:dyDescent="0.25"/>
    <row r="286" s="3" customFormat="1" ht="15.75" x14ac:dyDescent="0.25"/>
    <row r="287" s="3" customFormat="1" ht="15.75" x14ac:dyDescent="0.25"/>
    <row r="288" s="3" customFormat="1" ht="15.75" x14ac:dyDescent="0.25"/>
    <row r="289" s="3" customFormat="1" ht="15.75" x14ac:dyDescent="0.25"/>
    <row r="290" s="3" customFormat="1" ht="15.75" x14ac:dyDescent="0.25"/>
    <row r="291" s="3" customFormat="1" ht="15.75" x14ac:dyDescent="0.25"/>
    <row r="292" s="3" customFormat="1" ht="15.75" x14ac:dyDescent="0.25"/>
    <row r="293" s="3" customFormat="1" ht="15.75" x14ac:dyDescent="0.25"/>
    <row r="294" s="3" customFormat="1" ht="15.75" x14ac:dyDescent="0.25"/>
    <row r="295" s="3" customFormat="1" ht="15.75" x14ac:dyDescent="0.25"/>
    <row r="296" s="3" customFormat="1" ht="15.75" x14ac:dyDescent="0.25"/>
    <row r="297" s="3" customFormat="1" ht="15.75" x14ac:dyDescent="0.25"/>
    <row r="298" s="3" customFormat="1" ht="15.75" x14ac:dyDescent="0.25"/>
    <row r="299" s="3" customFormat="1" ht="15.75" x14ac:dyDescent="0.25"/>
    <row r="300" s="3" customFormat="1" ht="15.75" x14ac:dyDescent="0.25"/>
    <row r="301" s="3" customFormat="1" ht="15.75" x14ac:dyDescent="0.25"/>
    <row r="302" s="3" customFormat="1" ht="15.75" x14ac:dyDescent="0.25"/>
    <row r="303" s="3" customFormat="1" ht="15.75" x14ac:dyDescent="0.25"/>
    <row r="304" s="3" customFormat="1" ht="15.75" x14ac:dyDescent="0.25"/>
    <row r="305" s="3" customFormat="1" ht="15.75" x14ac:dyDescent="0.25"/>
    <row r="306" s="3" customFormat="1" ht="15.75" x14ac:dyDescent="0.25"/>
    <row r="307" s="3" customFormat="1" ht="15.75" x14ac:dyDescent="0.25"/>
    <row r="308" s="3" customFormat="1" ht="15.75" x14ac:dyDescent="0.25"/>
    <row r="309" s="3" customFormat="1" ht="15.75" x14ac:dyDescent="0.25"/>
    <row r="310" s="3" customFormat="1" ht="15.75" x14ac:dyDescent="0.25"/>
    <row r="311" s="3" customFormat="1" ht="15.75" x14ac:dyDescent="0.25"/>
    <row r="312" s="3" customFormat="1" ht="15.75" x14ac:dyDescent="0.25"/>
    <row r="313" s="3" customFormat="1" ht="15.75" x14ac:dyDescent="0.25"/>
    <row r="314" s="3" customFormat="1" ht="15.75" x14ac:dyDescent="0.25"/>
    <row r="315" s="3" customFormat="1" ht="15.75" x14ac:dyDescent="0.25"/>
    <row r="316" s="3" customFormat="1" ht="15.75" x14ac:dyDescent="0.25"/>
    <row r="317" s="3" customFormat="1" ht="15.75" x14ac:dyDescent="0.25"/>
    <row r="318" s="3" customFormat="1" ht="15.75" x14ac:dyDescent="0.25"/>
    <row r="319" s="3" customFormat="1" ht="15.75" x14ac:dyDescent="0.25"/>
    <row r="320" s="3" customFormat="1" ht="15.75" x14ac:dyDescent="0.25"/>
    <row r="321" s="3" customFormat="1" ht="15.75" x14ac:dyDescent="0.25"/>
    <row r="322" s="3" customFormat="1" ht="15.75" x14ac:dyDescent="0.25"/>
    <row r="323" s="3" customFormat="1" ht="15.75" x14ac:dyDescent="0.25"/>
    <row r="324" s="3" customFormat="1" ht="15.75" x14ac:dyDescent="0.25"/>
    <row r="325" s="3" customFormat="1" ht="15.75" x14ac:dyDescent="0.25"/>
    <row r="326" s="3" customFormat="1" ht="15.75" x14ac:dyDescent="0.25"/>
    <row r="327" s="3" customFormat="1" ht="15.75" x14ac:dyDescent="0.25"/>
    <row r="328" s="3" customFormat="1" ht="15.75" x14ac:dyDescent="0.25"/>
    <row r="329" s="3" customFormat="1" ht="15.75" x14ac:dyDescent="0.25"/>
    <row r="330" s="3" customFormat="1" ht="15.75" x14ac:dyDescent="0.25"/>
    <row r="331" s="3" customFormat="1" ht="15.75" x14ac:dyDescent="0.25"/>
    <row r="332" s="3" customFormat="1" ht="15.75" x14ac:dyDescent="0.25"/>
    <row r="333" s="3" customFormat="1" ht="15.75" x14ac:dyDescent="0.25"/>
    <row r="334" s="3" customFormat="1" ht="15.75" x14ac:dyDescent="0.25"/>
    <row r="335" s="3" customFormat="1" ht="15.75" x14ac:dyDescent="0.25"/>
    <row r="336" s="3" customFormat="1" ht="15.75" x14ac:dyDescent="0.25"/>
    <row r="337" s="3" customFormat="1" ht="15.75" x14ac:dyDescent="0.25"/>
    <row r="338" s="3" customFormat="1" ht="15.75" x14ac:dyDescent="0.25"/>
    <row r="339" s="3" customFormat="1" ht="15.75" x14ac:dyDescent="0.25"/>
    <row r="340" s="3" customFormat="1" ht="15.75" x14ac:dyDescent="0.25"/>
    <row r="341" s="3" customFormat="1" ht="15.75" x14ac:dyDescent="0.25"/>
    <row r="342" s="3" customFormat="1" ht="15.75" x14ac:dyDescent="0.25"/>
    <row r="343" s="3" customFormat="1" ht="15.75" x14ac:dyDescent="0.25"/>
    <row r="344" s="3" customFormat="1" ht="15.75" x14ac:dyDescent="0.25"/>
    <row r="345" s="3" customFormat="1" ht="15.75" x14ac:dyDescent="0.25"/>
    <row r="346" s="3" customFormat="1" ht="15.75" x14ac:dyDescent="0.25"/>
    <row r="347" s="3" customFormat="1" ht="15.75" x14ac:dyDescent="0.25"/>
    <row r="348" s="3" customFormat="1" ht="15.75" x14ac:dyDescent="0.25"/>
    <row r="349" s="3" customFormat="1" ht="15.75" x14ac:dyDescent="0.25"/>
    <row r="350" s="3" customFormat="1" ht="15.75" x14ac:dyDescent="0.25"/>
    <row r="351" s="3" customFormat="1" ht="15.75" x14ac:dyDescent="0.25"/>
    <row r="352" s="3" customFormat="1" ht="15.75" x14ac:dyDescent="0.25"/>
    <row r="353" s="3" customFormat="1" ht="15.75" x14ac:dyDescent="0.25"/>
    <row r="354" s="3" customFormat="1" ht="15.75" x14ac:dyDescent="0.25"/>
    <row r="355" s="3" customFormat="1" ht="15.75" x14ac:dyDescent="0.25"/>
    <row r="356" s="3" customFormat="1" ht="15.75" x14ac:dyDescent="0.25"/>
    <row r="357" s="3" customFormat="1" ht="15.75" x14ac:dyDescent="0.25"/>
    <row r="358" s="3" customFormat="1" ht="15.75" x14ac:dyDescent="0.25"/>
    <row r="359" s="3" customFormat="1" ht="15.75" x14ac:dyDescent="0.25"/>
    <row r="360" s="3" customFormat="1" ht="15.75" x14ac:dyDescent="0.25"/>
    <row r="361" s="3" customFormat="1" ht="15.75" x14ac:dyDescent="0.25"/>
    <row r="362" s="3" customFormat="1" ht="15.75" x14ac:dyDescent="0.25"/>
    <row r="363" s="3" customFormat="1" ht="15.75" x14ac:dyDescent="0.25"/>
    <row r="364" s="3" customFormat="1" ht="15.75" x14ac:dyDescent="0.25"/>
    <row r="365" s="3" customFormat="1" ht="15.75" x14ac:dyDescent="0.25"/>
    <row r="366" s="3" customFormat="1" ht="15.75" x14ac:dyDescent="0.25"/>
    <row r="367" s="3" customFormat="1" ht="15.75" x14ac:dyDescent="0.25"/>
    <row r="368" s="3" customFormat="1" ht="15.75" x14ac:dyDescent="0.25"/>
    <row r="369" s="3" customFormat="1" ht="15.75" x14ac:dyDescent="0.25"/>
    <row r="370" s="3" customFormat="1" ht="15.75" x14ac:dyDescent="0.25"/>
    <row r="371" s="3" customFormat="1" ht="15.75" x14ac:dyDescent="0.25"/>
    <row r="372" s="3" customFormat="1" ht="15.75" x14ac:dyDescent="0.25"/>
    <row r="373" s="3" customFormat="1" ht="15.75" x14ac:dyDescent="0.25"/>
    <row r="374" s="3" customFormat="1" ht="15.75" x14ac:dyDescent="0.25"/>
    <row r="375" s="3" customFormat="1" ht="15.75" x14ac:dyDescent="0.25"/>
    <row r="376" s="3" customFormat="1" ht="15.75" x14ac:dyDescent="0.25"/>
    <row r="377" s="3" customFormat="1" ht="15.75" x14ac:dyDescent="0.25"/>
    <row r="378" s="3" customFormat="1" ht="15.75" x14ac:dyDescent="0.25"/>
    <row r="379" s="3" customFormat="1" ht="15.75" x14ac:dyDescent="0.25"/>
    <row r="380" s="3" customFormat="1" ht="15.75" x14ac:dyDescent="0.25"/>
    <row r="381" s="3" customFormat="1" ht="15.75" x14ac:dyDescent="0.25"/>
    <row r="382" s="3" customFormat="1" ht="15.75" x14ac:dyDescent="0.25"/>
    <row r="383" s="3" customFormat="1" ht="15.75" x14ac:dyDescent="0.25"/>
    <row r="384" s="3" customFormat="1" ht="15.75" x14ac:dyDescent="0.25"/>
    <row r="385" s="3" customFormat="1" ht="15.75" x14ac:dyDescent="0.25"/>
    <row r="386" s="3" customFormat="1" ht="15.75" x14ac:dyDescent="0.25"/>
    <row r="387" s="3" customFormat="1" ht="15.75" x14ac:dyDescent="0.25"/>
    <row r="388" s="3" customFormat="1" ht="15.75" x14ac:dyDescent="0.25"/>
    <row r="389" s="3" customFormat="1" ht="15.75" x14ac:dyDescent="0.25"/>
    <row r="390" s="3" customFormat="1" ht="15.75" x14ac:dyDescent="0.25"/>
    <row r="391" s="3" customFormat="1" ht="15.75" x14ac:dyDescent="0.25"/>
    <row r="392" s="3" customFormat="1" ht="15.75" x14ac:dyDescent="0.25"/>
    <row r="393" s="3" customFormat="1" ht="15.75" x14ac:dyDescent="0.25"/>
    <row r="394" s="3" customFormat="1" ht="15.75" x14ac:dyDescent="0.25"/>
    <row r="395" s="3" customFormat="1" ht="15.75" x14ac:dyDescent="0.25"/>
    <row r="396" s="3" customFormat="1" ht="15.75" x14ac:dyDescent="0.25"/>
    <row r="397" s="3" customFormat="1" ht="15.75" x14ac:dyDescent="0.25"/>
    <row r="398" s="3" customFormat="1" ht="15.75" x14ac:dyDescent="0.25"/>
    <row r="399" s="3" customFormat="1" ht="15.75" x14ac:dyDescent="0.25"/>
    <row r="400" s="3" customFormat="1" ht="15.75" x14ac:dyDescent="0.25"/>
    <row r="401" s="3" customFormat="1" ht="15.75" x14ac:dyDescent="0.25"/>
    <row r="402" s="3" customFormat="1" ht="15.75" x14ac:dyDescent="0.25"/>
    <row r="403" s="3" customFormat="1" ht="15.75" x14ac:dyDescent="0.25"/>
    <row r="404" s="3" customFormat="1" ht="15.75" x14ac:dyDescent="0.25"/>
    <row r="405" s="3" customFormat="1" ht="15.75" x14ac:dyDescent="0.25"/>
    <row r="406" s="3" customFormat="1" ht="15.75" x14ac:dyDescent="0.25"/>
    <row r="407" s="3" customFormat="1" ht="15.75" x14ac:dyDescent="0.25"/>
    <row r="408" s="3" customFormat="1" ht="15.75" x14ac:dyDescent="0.25"/>
    <row r="409" s="3" customFormat="1" ht="15.75" x14ac:dyDescent="0.25"/>
    <row r="410" s="3" customFormat="1" ht="15.75" x14ac:dyDescent="0.25"/>
    <row r="411" s="3" customFormat="1" ht="15.75" x14ac:dyDescent="0.25"/>
    <row r="412" s="3" customFormat="1" ht="15.75" x14ac:dyDescent="0.25"/>
    <row r="413" s="3" customFormat="1" ht="15.75" x14ac:dyDescent="0.25"/>
    <row r="414" s="3" customFormat="1" ht="15.75" x14ac:dyDescent="0.25"/>
    <row r="415" s="3" customFormat="1" ht="15.75" x14ac:dyDescent="0.25"/>
    <row r="416" s="3" customFormat="1" ht="15.75" x14ac:dyDescent="0.25"/>
    <row r="417" s="3" customFormat="1" ht="15.75" x14ac:dyDescent="0.25"/>
    <row r="418" s="3" customFormat="1" ht="15.75" x14ac:dyDescent="0.25"/>
    <row r="419" s="3" customFormat="1" ht="15.75" x14ac:dyDescent="0.25"/>
    <row r="420" s="3" customFormat="1" ht="15.75" x14ac:dyDescent="0.25"/>
    <row r="421" s="3" customFormat="1" ht="15.75" x14ac:dyDescent="0.25"/>
    <row r="422" s="3" customFormat="1" ht="15.75" x14ac:dyDescent="0.25"/>
    <row r="423" s="3" customFormat="1" ht="15.75" x14ac:dyDescent="0.25"/>
    <row r="424" s="3" customFormat="1" ht="15.75" x14ac:dyDescent="0.25"/>
    <row r="425" s="3" customFormat="1" ht="15.75" x14ac:dyDescent="0.25"/>
    <row r="426" s="3" customFormat="1" ht="15.75" x14ac:dyDescent="0.25"/>
    <row r="427" s="3" customFormat="1" ht="15.75" x14ac:dyDescent="0.25"/>
    <row r="428" s="3" customFormat="1" ht="15.75" x14ac:dyDescent="0.25"/>
    <row r="429" s="3" customFormat="1" ht="15.75" x14ac:dyDescent="0.25"/>
    <row r="430" s="3" customFormat="1" ht="15.75" x14ac:dyDescent="0.25"/>
    <row r="431" s="3" customFormat="1" ht="15.75" x14ac:dyDescent="0.25"/>
    <row r="432" s="3" customFormat="1" ht="15.75" x14ac:dyDescent="0.25"/>
    <row r="433" s="3" customFormat="1" ht="15.75" x14ac:dyDescent="0.25"/>
    <row r="434" s="3" customFormat="1" ht="15.75" x14ac:dyDescent="0.25"/>
    <row r="435" s="3" customFormat="1" ht="15.75" x14ac:dyDescent="0.25"/>
    <row r="436" s="3" customFormat="1" ht="15.75" x14ac:dyDescent="0.25"/>
    <row r="437" s="3" customFormat="1" ht="15.75" x14ac:dyDescent="0.25"/>
    <row r="438" s="3" customFormat="1" ht="15.75" x14ac:dyDescent="0.25"/>
    <row r="439" s="3" customFormat="1" ht="15.75" x14ac:dyDescent="0.25"/>
    <row r="440" s="3" customFormat="1" ht="15.75" x14ac:dyDescent="0.25"/>
    <row r="441" s="3" customFormat="1" ht="15.75" x14ac:dyDescent="0.25"/>
    <row r="442" s="3" customFormat="1" ht="15.75" x14ac:dyDescent="0.25"/>
    <row r="443" s="3" customFormat="1" ht="15.75" x14ac:dyDescent="0.25"/>
    <row r="444" s="3" customFormat="1" ht="15.75" x14ac:dyDescent="0.25"/>
    <row r="445" s="3" customFormat="1" ht="15.75" x14ac:dyDescent="0.25"/>
    <row r="446" s="3" customFormat="1" ht="15.75" x14ac:dyDescent="0.25"/>
    <row r="447" s="3" customFormat="1" ht="15.75" x14ac:dyDescent="0.25"/>
    <row r="448" s="3" customFormat="1" ht="15.75" x14ac:dyDescent="0.25"/>
    <row r="449" s="3" customFormat="1" ht="15.75" x14ac:dyDescent="0.25"/>
    <row r="450" s="3" customFormat="1" ht="15.75" x14ac:dyDescent="0.25"/>
    <row r="451" s="3" customFormat="1" ht="15.75" x14ac:dyDescent="0.25"/>
    <row r="452" s="3" customFormat="1" ht="15.75" x14ac:dyDescent="0.25"/>
    <row r="453" s="3" customFormat="1" ht="15.75" x14ac:dyDescent="0.25"/>
    <row r="454" s="3" customFormat="1" ht="15.75" x14ac:dyDescent="0.25"/>
    <row r="455" s="3" customFormat="1" ht="15.75" x14ac:dyDescent="0.25"/>
    <row r="456" s="3" customFormat="1" ht="15.75" x14ac:dyDescent="0.25"/>
    <row r="457" s="3" customFormat="1" ht="15.75" x14ac:dyDescent="0.25"/>
    <row r="458" s="3" customFormat="1" ht="15.75" x14ac:dyDescent="0.25"/>
    <row r="459" s="3" customFormat="1" ht="15.75" x14ac:dyDescent="0.25"/>
    <row r="460" s="3" customFormat="1" ht="15.75" x14ac:dyDescent="0.25"/>
    <row r="461" s="3" customFormat="1" ht="15.75" x14ac:dyDescent="0.25"/>
    <row r="462" s="3" customFormat="1" ht="15.75" x14ac:dyDescent="0.25"/>
    <row r="463" s="3" customFormat="1" ht="15.75" x14ac:dyDescent="0.25"/>
    <row r="464" s="3" customFormat="1" ht="15.75" x14ac:dyDescent="0.25"/>
    <row r="465" spans="5:5" s="3" customFormat="1" ht="15.75" x14ac:dyDescent="0.25"/>
    <row r="466" spans="5:5" s="3" customFormat="1" ht="15.75" x14ac:dyDescent="0.25"/>
    <row r="467" spans="5:5" s="3" customFormat="1" ht="15.75" x14ac:dyDescent="0.25"/>
    <row r="468" spans="5:5" s="3" customFormat="1" ht="15.75" x14ac:dyDescent="0.25"/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</sheetData>
  <mergeCells count="8">
    <mergeCell ref="D2:F2"/>
    <mergeCell ref="A3:F3"/>
    <mergeCell ref="A5:A6"/>
    <mergeCell ref="B5:B6"/>
    <mergeCell ref="C5:C6"/>
    <mergeCell ref="D5:D6"/>
    <mergeCell ref="E5:E6"/>
    <mergeCell ref="F5:F6"/>
  </mergeCells>
  <pageMargins left="0.70866141732283472" right="0.19685039370078741" top="0.27559055118110237" bottom="0.19685039370078741" header="0.31496062992125984" footer="0.31496062992125984"/>
  <pageSetup paperSize="9" scale="76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2018-04-27T04:41:24Z</dcterms:modified>
</cp:coreProperties>
</file>