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07" i="1" l="1"/>
  <c r="D104" i="1"/>
  <c r="D129" i="1"/>
  <c r="D87" i="1"/>
  <c r="D178" i="1"/>
  <c r="D175" i="1"/>
  <c r="D172" i="1"/>
  <c r="D158" i="1"/>
  <c r="D121" i="1"/>
  <c r="D14" i="1"/>
  <c r="D147" i="1"/>
  <c r="D143" i="1"/>
  <c r="D193" i="1"/>
  <c r="D48" i="1"/>
  <c r="D15" i="1" l="1"/>
  <c r="D115" i="1"/>
  <c r="D114" i="1" s="1"/>
  <c r="D113" i="1" s="1"/>
  <c r="D112" i="1" s="1"/>
  <c r="D110" i="1"/>
  <c r="D94" i="1"/>
  <c r="D93" i="1" s="1"/>
  <c r="D67" i="1"/>
  <c r="D70" i="1"/>
  <c r="D69" i="1"/>
  <c r="D68" i="1" s="1"/>
  <c r="D135" i="1" l="1"/>
  <c r="D191" i="1" l="1"/>
  <c r="D213" i="1"/>
  <c r="D214" i="1"/>
  <c r="D77" i="1"/>
  <c r="D76" i="1" s="1"/>
  <c r="D74" i="1"/>
  <c r="D73" i="1" s="1"/>
  <c r="D72" i="1" s="1"/>
  <c r="D108" i="1"/>
  <c r="D86" i="1"/>
  <c r="D17" i="1"/>
  <c r="D16" i="1" s="1"/>
  <c r="D126" i="1" l="1"/>
  <c r="D81" i="1" l="1"/>
  <c r="D79" i="1" s="1"/>
  <c r="D25" i="1"/>
  <c r="D182" i="1" l="1"/>
  <c r="D41" i="1"/>
  <c r="D40" i="1" s="1"/>
  <c r="D31" i="1"/>
  <c r="D30" i="1" s="1"/>
  <c r="D23" i="1"/>
  <c r="D22" i="1" s="1"/>
  <c r="D211" i="1" l="1"/>
  <c r="D210" i="1" s="1"/>
  <c r="D209" i="1" s="1"/>
  <c r="D163" i="1"/>
  <c r="D157" i="1"/>
  <c r="D156" i="1" s="1"/>
  <c r="D155" i="1" s="1"/>
  <c r="D153" i="1"/>
  <c r="D152" i="1" s="1"/>
  <c r="D151" i="1" s="1"/>
  <c r="D149" i="1"/>
  <c r="D148" i="1" s="1"/>
  <c r="D146" i="1"/>
  <c r="D145" i="1" s="1"/>
  <c r="D144" i="1" l="1"/>
  <c r="D52" i="1"/>
  <c r="D51" i="1" s="1"/>
  <c r="D184" i="1" l="1"/>
  <c r="D28" i="1"/>
  <c r="D27" i="1" s="1"/>
  <c r="D174" i="1" l="1"/>
  <c r="D173" i="1" s="1"/>
  <c r="D171" i="1"/>
  <c r="D170" i="1" s="1"/>
  <c r="D168" i="1"/>
  <c r="D167" i="1" s="1"/>
  <c r="D44" i="1"/>
  <c r="D43" i="1" s="1"/>
  <c r="D177" i="1" l="1"/>
  <c r="D176" i="1" s="1"/>
  <c r="D166" i="1" s="1"/>
  <c r="D131" i="1" l="1"/>
  <c r="D130" i="1" s="1"/>
  <c r="D55" i="1"/>
  <c r="D10" i="1" l="1"/>
  <c r="D9" i="1" s="1"/>
  <c r="D194" i="1" l="1"/>
  <c r="D134" i="1"/>
  <c r="D106" i="1" l="1"/>
  <c r="D105" i="1" s="1"/>
  <c r="D137" i="1" l="1"/>
  <c r="D136" i="1" s="1"/>
  <c r="D133" i="1"/>
  <c r="D60" i="1"/>
  <c r="D59" i="1" s="1"/>
  <c r="D189" i="1"/>
  <c r="D188" i="1" s="1"/>
  <c r="D207" i="1"/>
  <c r="D206" i="1" s="1"/>
  <c r="D196" i="1" l="1"/>
  <c r="D120" i="1" l="1"/>
  <c r="D119" i="1" s="1"/>
  <c r="D65" i="1"/>
  <c r="D64" i="1" s="1"/>
  <c r="D161" i="1"/>
  <c r="D36" i="1"/>
  <c r="D35" i="1" s="1"/>
  <c r="D103" i="1"/>
  <c r="D102" i="1" s="1"/>
  <c r="D100" i="1"/>
  <c r="D99" i="1" s="1"/>
  <c r="D92" i="1" s="1"/>
  <c r="D97" i="1"/>
  <c r="D96" i="1" s="1"/>
  <c r="D13" i="1"/>
  <c r="D12" i="1" s="1"/>
  <c r="D8" i="1" s="1"/>
  <c r="D128" i="1"/>
  <c r="D127" i="1" s="1"/>
  <c r="D125" i="1"/>
  <c r="D124" i="1" s="1"/>
  <c r="D89" i="1"/>
  <c r="D88" i="1" s="1"/>
  <c r="D57" i="1"/>
  <c r="D192" i="1"/>
  <c r="D142" i="1"/>
  <c r="D141" i="1" s="1"/>
  <c r="D47" i="1"/>
  <c r="D46" i="1" s="1"/>
  <c r="D200" i="1"/>
  <c r="D199" i="1" s="1"/>
  <c r="D198" i="1" s="1"/>
  <c r="D186" i="1"/>
  <c r="D204" i="1"/>
  <c r="D85" i="1" l="1"/>
  <c r="D84" i="1" s="1"/>
  <c r="D83" i="1" s="1"/>
  <c r="D160" i="1"/>
  <c r="D159" i="1" s="1"/>
  <c r="D140" i="1"/>
  <c r="D39" i="1"/>
  <c r="D38" i="1" s="1"/>
  <c r="D165" i="1"/>
  <c r="D123" i="1"/>
  <c r="D122" i="1" s="1"/>
  <c r="D91" i="1"/>
  <c r="D118" i="1"/>
  <c r="D117" i="1" s="1"/>
  <c r="D63" i="1"/>
  <c r="D62" i="1" s="1"/>
  <c r="D33" i="1"/>
  <c r="D34" i="1"/>
  <c r="D203" i="1"/>
  <c r="D202" i="1" s="1"/>
  <c r="D54" i="1"/>
  <c r="D50" i="1" s="1"/>
  <c r="D181" i="1"/>
  <c r="D20" i="1"/>
  <c r="D19" i="1" s="1"/>
  <c r="D139" i="1" l="1"/>
  <c r="D180" i="1"/>
  <c r="D179" i="1" s="1"/>
  <c r="D49" i="1"/>
  <c r="D7" i="1" l="1"/>
  <c r="D216" i="1" s="1"/>
</calcChain>
</file>

<file path=xl/sharedStrings.xml><?xml version="1.0" encoding="utf-8"?>
<sst xmlns="http://schemas.openxmlformats.org/spreadsheetml/2006/main" count="519" uniqueCount="227">
  <si>
    <t>Наименование</t>
  </si>
  <si>
    <t>Целевая статья</t>
  </si>
  <si>
    <t>Центральный аппарат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</si>
  <si>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</si>
  <si>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</si>
  <si>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</si>
  <si>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</si>
  <si>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</si>
  <si>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</si>
  <si>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</si>
  <si>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</si>
  <si>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</si>
  <si>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</si>
  <si>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</si>
  <si>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</si>
  <si>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</si>
  <si>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 местной администрации</t>
  </si>
  <si>
    <t>Резервные средства</t>
  </si>
  <si>
    <t>Кадровый потенциал учреждений и повышение заинтерисованности муниципальных служащих в качестве оказываемых услуг населению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</si>
  <si>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</si>
  <si>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выплату персоналу государственных( муниципальных органов)</t>
  </si>
  <si>
    <t>Закупка товаров, работ и услуг для обеспечения государственных (муниципальных нужд)</t>
  </si>
  <si>
    <t>Закупка товаров, работи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</si>
  <si>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</si>
  <si>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Выполнение других обязательств государства</t>
  </si>
  <si>
    <t>Расходы на обеспечение деятельности ДНД</t>
  </si>
  <si>
    <t>Иные выплаты, за исключением фонда оплаты труда  государственных (муниципальных) органов, лицам,привлекаемым согласно законодательству для выполнения отдельных полномочий</t>
  </si>
  <si>
    <t>Закупка товаров, работ и услуг для нужд ДНД</t>
  </si>
  <si>
    <t>Иные закупки товаров, работ и услуг для обеспечения нужд ДНД</t>
  </si>
  <si>
    <t>Компенсация убытков от перевозки пассажиров</t>
  </si>
  <si>
    <t>Субсидии юридическим лицам ( кроме некомерческих организаций) индивидуальным предпринимателям, физическим лицам</t>
  </si>
  <si>
    <t>810</t>
  </si>
  <si>
    <t>Безвозмездные перечисления организациям, за исключением государственных и муниципальных организаций</t>
  </si>
  <si>
    <t>Осуществление муниципальной  поддержки по проведению мероприятий по капитальному ремонту МЖД</t>
  </si>
  <si>
    <t>Ремонт и содержание водопроводных и канализационных сетей</t>
  </si>
  <si>
    <t>Уличное освещение</t>
  </si>
  <si>
    <t>Прочие мероприятия по благоустройству</t>
  </si>
  <si>
    <t>Содействие занятости населения</t>
  </si>
  <si>
    <t>Единовременная адресная помощь ветеранам ВОВ</t>
  </si>
  <si>
    <t>Социальное обеспечение и иные выплаты населению</t>
  </si>
  <si>
    <t>Иные выплаты населению</t>
  </si>
  <si>
    <t>Ремонт индивидуальных жилых домов ветеранов ВОВ</t>
  </si>
  <si>
    <t>Группы и подгруппы видов расходов</t>
  </si>
  <si>
    <t>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</si>
  <si>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>(в рублях)</t>
  </si>
  <si>
    <t>Обеспечение деятельности законодательных (представительных) органов муниципальных образований</t>
  </si>
  <si>
    <t>Депутаты представительного органа муниципального образования</t>
  </si>
  <si>
    <t>81 0 00  00000</t>
  </si>
  <si>
    <t>81 0 00 00410</t>
  </si>
  <si>
    <t>81 0 00 00420</t>
  </si>
  <si>
    <t>68 0 00 00000</t>
  </si>
  <si>
    <t>75 0 00 00480</t>
  </si>
  <si>
    <t xml:space="preserve">Резервные фонды </t>
  </si>
  <si>
    <t>08 0 00 00000</t>
  </si>
  <si>
    <t>Информационно, материально-техническое обеспечение работников органов местного самоуправления, повышение квалификации</t>
  </si>
  <si>
    <t>Социальные выплаты</t>
  </si>
  <si>
    <t>Муниципальная программа "Кадровая политика муниципального образования городское поселение город Боровск"</t>
  </si>
  <si>
    <t>Муниципальная программа "Управление муниципальным имуществом "</t>
  </si>
  <si>
    <t>38 0 00 00000</t>
  </si>
  <si>
    <t>Техническая инвентаризация объектов</t>
  </si>
  <si>
    <t>Кадастровый учет</t>
  </si>
  <si>
    <t>Мероприятия по эффективному использованию муниципального имущества</t>
  </si>
  <si>
    <t>Реализация мероприятий в  области земельных отношений и инвентаризации объектов</t>
  </si>
  <si>
    <t>27 0 00 00000</t>
  </si>
  <si>
    <t>09 0 00 00000</t>
  </si>
  <si>
    <t>Материально-техническое обеспечение в области безопасности жизнедеятельности</t>
  </si>
  <si>
    <t>24 0 00 00000</t>
  </si>
  <si>
    <t>Ремонт и капитальный ремонт сети автомобильных дорог</t>
  </si>
  <si>
    <t>Паспортизация автомобильных дорог</t>
  </si>
  <si>
    <t>300</t>
  </si>
  <si>
    <t>360</t>
  </si>
  <si>
    <t>Закупка товаров, работ и услуг для нужд</t>
  </si>
  <si>
    <t xml:space="preserve">Иные закупки товаров, работ и услуг для обеспечения нужд </t>
  </si>
  <si>
    <t>Санитарная очистка территорий</t>
  </si>
  <si>
    <t>Мероприятия в области физической культуры и спорта</t>
  </si>
  <si>
    <t>Мероприятия по информированию населения</t>
  </si>
  <si>
    <t>Муниципальная программа "Информирование населения о деятельности органов местного самоуправления на территории муниципального образования городское поселение город Боровск</t>
  </si>
  <si>
    <t>Муниципальная программа "Развитие физической культуры и спорта в городе Боровске "</t>
  </si>
  <si>
    <t xml:space="preserve">Муниципальная программа "Содействие занятости населения города Боровска" </t>
  </si>
  <si>
    <t>Муниципальная программа "Благоустройство территории города Боровска "</t>
  </si>
  <si>
    <t>Муниципальная программа "Развитие жилищной и коммунальной инфраструктуры города Боровска "</t>
  </si>
  <si>
    <t>Муниципальная программа "Организация транспортного обслуживания населения по городскому маршруту в г.Боровске "</t>
  </si>
  <si>
    <t>75 0 00 00000</t>
  </si>
  <si>
    <t>18 0 00 00000</t>
  </si>
  <si>
    <t>05 0 00 00000</t>
  </si>
  <si>
    <t>19 0 00 00000</t>
  </si>
  <si>
    <t>07 0 00 00000</t>
  </si>
  <si>
    <t>13 0 00 00000</t>
  </si>
  <si>
    <t>23 0 00  00000</t>
  </si>
  <si>
    <t>08 0 01 00000</t>
  </si>
  <si>
    <t>08 0 01 00750</t>
  </si>
  <si>
    <t>08 0 01 08010</t>
  </si>
  <si>
    <t>08 0 01 08020</t>
  </si>
  <si>
    <t>27 0 01 27010</t>
  </si>
  <si>
    <t>38 0 01 00000</t>
  </si>
  <si>
    <t>68 0 01 00920</t>
  </si>
  <si>
    <t>09 0 01 00000</t>
  </si>
  <si>
    <t>09 0 01 09060</t>
  </si>
  <si>
    <t>09 0 01 09080</t>
  </si>
  <si>
    <t>18 0 01 00000</t>
  </si>
  <si>
    <t>18 0 01 18010</t>
  </si>
  <si>
    <t>24 0 01 00000</t>
  </si>
  <si>
    <t>24 0 01  24010</t>
  </si>
  <si>
    <t>24 0 01 24020</t>
  </si>
  <si>
    <t>24 0 01 24050</t>
  </si>
  <si>
    <t>24 0 01 24060</t>
  </si>
  <si>
    <t>05 0 01 05010</t>
  </si>
  <si>
    <t>05 0 01 05020</t>
  </si>
  <si>
    <t>05 0 02 00000</t>
  </si>
  <si>
    <t>05 0 02 05050</t>
  </si>
  <si>
    <t>05 0 01 00000</t>
  </si>
  <si>
    <t>19 0 01 00000</t>
  </si>
  <si>
    <t>Содержание зеленого хозяйства</t>
  </si>
  <si>
    <t>19 0 01 19010</t>
  </si>
  <si>
    <t>19 0 01 19020</t>
  </si>
  <si>
    <t>19 0 01 19040</t>
  </si>
  <si>
    <t>19 0 01 19060</t>
  </si>
  <si>
    <t>07 0 01 00000</t>
  </si>
  <si>
    <t>13 0 01 00000</t>
  </si>
  <si>
    <t>13 0 01 13010</t>
  </si>
  <si>
    <t>07 0 01 07010</t>
  </si>
  <si>
    <t>23 0 01 00000</t>
  </si>
  <si>
    <t>68 0 01 00000</t>
  </si>
  <si>
    <t>68 0 01 00400</t>
  </si>
  <si>
    <t>23 0 01 23010</t>
  </si>
  <si>
    <t>84 0 00 00000</t>
  </si>
  <si>
    <t>84 0 00 00600</t>
  </si>
  <si>
    <t>Обеспечение деятельности главы администрации</t>
  </si>
  <si>
    <t>Основное мероприятие "Обеспечение комфортных условий проживания граждан"</t>
  </si>
  <si>
    <t>Основное мероприятие "Обеспечение качественными коммунальными услугами"</t>
  </si>
  <si>
    <t>Основное мероприятие "Снижение социальной напряженности на рынке труда"</t>
  </si>
  <si>
    <t>Основное мероприятие "Повышение социальной защиты и привлекательности службы в органах местного самоуправления"</t>
  </si>
  <si>
    <t>Основное мероприятие "Подготовка населения в области обеспечения безопасности жизнедеятельности"</t>
  </si>
  <si>
    <t>Основное мероприятие "Создание условий для благоприятной адаптации молодежи в современном обществе"</t>
  </si>
  <si>
    <t>Основное мероприятие "Повышение качества и доступности транспортных услуг для населения"</t>
  </si>
  <si>
    <t>Основное мероприятие "Комплексное решение проблем благоустройства"</t>
  </si>
  <si>
    <t>Основное мероприятие "Создание условий для информационного обеспечения населения"</t>
  </si>
  <si>
    <t>Основное мероприятие "Приведение сети автомобильных дорог в соответствие с нормативными требованиями"</t>
  </si>
  <si>
    <t>Основное мероприятие "Эффективное управление имуществом"</t>
  </si>
  <si>
    <t>Основное мероприятие "Повышение качества управления муниципальными финансами"</t>
  </si>
  <si>
    <t>24 0 01 24040</t>
  </si>
  <si>
    <t>Обеспечение безопасности дорожного движения</t>
  </si>
  <si>
    <t xml:space="preserve">  Социальное обеспечение и иные выплаты населению</t>
  </si>
  <si>
    <t>38 0 01 98010</t>
  </si>
  <si>
    <t>38 0 01 98020</t>
  </si>
  <si>
    <t>38 0 01 98030</t>
  </si>
  <si>
    <t>38 0 01 98050</t>
  </si>
  <si>
    <t>05 0 02 19080</t>
  </si>
  <si>
    <t xml:space="preserve">Организация в границах поселений электро-, тепло-, газо-, водоснабжения и водоотведения на территории Боровского района </t>
  </si>
  <si>
    <t>Компенсация части затрат граждан на оплату коммунальной услуги за тепловую энергию</t>
  </si>
  <si>
    <t>05 0 02 05100</t>
  </si>
  <si>
    <t>Муниципальная программа "Обеспечение правопорядка и безопасности населения на территории города"</t>
  </si>
  <si>
    <t>Предупреждение и ликвидация чрезвычайных ситуаций</t>
  </si>
  <si>
    <t>09 0 01 09020</t>
  </si>
  <si>
    <t>Муниципальная программа "Организация и проведение общественно-значимых праздничных мероприятий на территории города Боровска" на 2017-2020 годы</t>
  </si>
  <si>
    <t>Проведение мероприятий в честь Дня города Боровска</t>
  </si>
  <si>
    <t>Проведение мероприятий в честь Дня Победы в ВОВ</t>
  </si>
  <si>
    <t>27 0 02 27020</t>
  </si>
  <si>
    <t>27 0 02 27030</t>
  </si>
  <si>
    <t>27 0 02 27040</t>
  </si>
  <si>
    <t>Проведение новогодних и рождественских праздников</t>
  </si>
  <si>
    <t>27 0 03 27060</t>
  </si>
  <si>
    <t>Проведение прочих мероприятий</t>
  </si>
  <si>
    <t>27 0 04 27070</t>
  </si>
  <si>
    <t>Муниципальная программа "Эффективность системы  управления в органах местного самоуправления "</t>
  </si>
  <si>
    <t>Основное мероприятие "Проведение мероприятий в честь празднования Дня города Боровска"</t>
  </si>
  <si>
    <t>27 0 01 00000</t>
  </si>
  <si>
    <t>Основное мероприятие "Проведение мероприятий в честь Дня Победы в Великой Отечественной войне 1941-1945гг"</t>
  </si>
  <si>
    <t>27 0 02 00000</t>
  </si>
  <si>
    <t>Основное мероприятие "Проведение новогодних и рождественских праздников"</t>
  </si>
  <si>
    <t>Основное мероприятие "Проведение прочих мероприятий"</t>
  </si>
  <si>
    <t>27 0 03 00000</t>
  </si>
  <si>
    <t>27 0 04 00000</t>
  </si>
  <si>
    <t>Содержание,ремонт и капитальный ремонт сети автомобильных дорог за счет средств дорожного фонда</t>
  </si>
  <si>
    <t>Содержание сети автомобильных дорог</t>
  </si>
  <si>
    <t>Строительство канализационных сетей</t>
  </si>
  <si>
    <t>05 0 02 05060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</si>
  <si>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</si>
  <si>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Измененные бюджетные ассигнования 
на 2018 год</t>
  </si>
  <si>
    <t>Реализация приоритетных проектов развития общественной инфраструктуры муниципальных образований</t>
  </si>
  <si>
    <t>Иные межбюджетные трансферты</t>
  </si>
  <si>
    <t>Всего:</t>
  </si>
  <si>
    <t>68 0 01 00721</t>
  </si>
  <si>
    <t>Муниципальная программа "Ремонт и содержание автомобильных дорог"</t>
  </si>
  <si>
    <t>Межбюджетные трансферты</t>
  </si>
  <si>
    <t>400</t>
  </si>
  <si>
    <t>410</t>
  </si>
  <si>
    <t>Капитальные вложения в объекты недвижимого имущества муниципальной собственности</t>
  </si>
  <si>
    <t>Бюджетные инвестиции</t>
  </si>
  <si>
    <t>Муниципальная программа
«Переселение граждан из аварийного жилищного фонда в муниципальном образовании городское поселение город Боровск"</t>
  </si>
  <si>
    <t>15 0 00 00000</t>
  </si>
  <si>
    <t>Основное мероприятие "Улучшение жилищных условий граждан"</t>
  </si>
  <si>
    <t>15 0 01 00000</t>
  </si>
  <si>
    <t>Переселение граждан из аварийного жилищного фонда</t>
  </si>
  <si>
    <t>15 0 01 15020</t>
  </si>
  <si>
    <t>Основное мероприятие « Приобретение жилищного фонда»</t>
  </si>
  <si>
    <t>15 0 02 00000</t>
  </si>
  <si>
    <t>15 0 02 15020</t>
  </si>
  <si>
    <t>Приложение № 6</t>
  </si>
  <si>
    <t xml:space="preserve">  Развитие общественной инфраструктуры муниципальных образований, основанное на местных инициативах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</si>
  <si>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</si>
  <si>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</si>
  <si>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>05 0 02 00720</t>
  </si>
  <si>
    <t xml:space="preserve">  Обеспечение мероприятий по переселению граждан из аварийного жилищного фонда, осуществляемых за счет средств областного бюджета</t>
  </si>
  <si>
    <t xml:space="preserve">  Капитальные вложения в объекты государственной (муниципальной) собственности</t>
  </si>
  <si>
    <t xml:space="preserve">  Бюджетные инвестиции</t>
  </si>
  <si>
    <t>15 0 02 09602</t>
  </si>
  <si>
    <t>412</t>
  </si>
  <si>
    <t xml:space="preserve">  Обеспечение мероприятий по переселению граждан из аварийного жилищного фонда за счет средств местного бюджета</t>
  </si>
  <si>
    <t>15 0 02 s9602</t>
  </si>
  <si>
    <t>15 0 02s9602</t>
  </si>
  <si>
    <t xml:space="preserve">  Стимулирование руководителей исполнительно-распорядительных органов муниципальных образований области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</si>
  <si>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</si>
  <si>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</si>
  <si>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>88 8 00 00530</t>
  </si>
  <si>
    <t xml:space="preserve"> Основное мероприятие "Приобретение жилищного фонда"</t>
  </si>
  <si>
    <t>19 0 01 00721</t>
  </si>
  <si>
    <t>830</t>
  </si>
  <si>
    <t xml:space="preserve">  Иные бюджетные ассигнования</t>
  </si>
  <si>
    <t xml:space="preserve">  Исполнение судебных актов</t>
  </si>
  <si>
    <t>Муниципальная программа «Формирование современной городской среды»</t>
  </si>
  <si>
    <t>Основное мероприятие «Повышение уровня комфортности современной городской среды»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</si>
  <si>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</si>
  <si>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20 0 00 00000</t>
  </si>
  <si>
    <t>20 0 01 00000</t>
  </si>
  <si>
    <t>20 0 01 L5550</t>
  </si>
  <si>
    <r>
      <t>к  решению Городской Думы муниципального образования городское поселение город Боровск №</t>
    </r>
    <r>
      <rPr>
        <b/>
        <sz val="10"/>
        <color rgb="FF0000FF"/>
        <rFont val="Times New Roman"/>
        <family val="1"/>
        <charset val="204"/>
      </rPr>
      <t>13</t>
    </r>
    <r>
      <rPr>
        <sz val="10"/>
        <rFont val="Times New Roman"/>
        <family val="1"/>
        <charset val="204"/>
      </rPr>
      <t xml:space="preserve"> от «</t>
    </r>
    <r>
      <rPr>
        <b/>
        <sz val="10"/>
        <color rgb="FF0000FF"/>
        <rFont val="Times New Roman"/>
        <family val="1"/>
        <charset val="204"/>
      </rPr>
      <t>25</t>
    </r>
    <r>
      <rPr>
        <sz val="10"/>
        <rFont val="Times New Roman"/>
        <family val="1"/>
        <charset val="204"/>
      </rPr>
      <t xml:space="preserve">» </t>
    </r>
    <r>
      <rPr>
        <b/>
        <sz val="10"/>
        <color rgb="FF0000FF"/>
        <rFont val="Times New Roman"/>
        <family val="1"/>
        <charset val="204"/>
      </rPr>
      <t>апреля</t>
    </r>
    <r>
      <rPr>
        <sz val="10"/>
        <rFont val="Times New Roman"/>
        <family val="1"/>
        <charset val="204"/>
      </rPr>
      <t xml:space="preserve"> 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</si>
</sst>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FF"/>
      <name val="Times New Roman"/>
      <family val="1"/>
      <charset val="204"/>
    </font>
    <font>
      <b/>
      <i/>
      <sz val="10"/>
      <color rgb="FFC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4">
    <xf numFmtId="0" fontId="0" fillId="0" borderId="0"/>
    <xf numFmtId="0" fontId="15" fillId="3" borderId="10">
      <alignment horizontal="center"/>
    </xf>
    <xf numFmtId="0" fontId="15" fillId="3" borderId="10">
      <alignment shrinkToFit="1"/>
    </xf>
    <xf numFmtId="0" fontId="21" fillId="0" borderId="11">
      <alignment horizontal="left" wrapText="1"/>
    </xf>
  </cellStyleXfs>
  <cellXfs count="88">
    <xf numFmtId="0" fontId="0" fillId="0" borderId="0" xfId="0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9" fontId="6" fillId="0" borderId="3" xfId="0" quotePrefix="1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wrapText="1"/>
    </xf>
    <xf numFmtId="0" fontId="6" fillId="0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wrapText="1"/>
    </xf>
    <xf numFmtId="0" fontId="2" fillId="2" borderId="0" xfId="0" applyFont="1" applyFill="1" applyAlignment="1">
      <alignment horizontal="right" wrapText="1"/>
    </xf>
    <xf numFmtId="4" fontId="6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4" fontId="2" fillId="0" borderId="0" xfId="0" applyNumberFormat="1" applyFont="1" applyAlignment="1">
      <alignment wrapText="1"/>
    </xf>
    <xf numFmtId="0" fontId="2" fillId="0" borderId="0" xfId="0" applyFont="1" applyBorder="1" applyAlignment="1">
      <alignment wrapText="1"/>
    </xf>
    <xf numFmtId="49" fontId="12" fillId="0" borderId="3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wrapText="1"/>
    </xf>
    <xf numFmtId="0" fontId="13" fillId="0" borderId="4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0" fontId="13" fillId="2" borderId="3" xfId="1" applyNumberFormat="1" applyFont="1" applyFill="1" applyBorder="1" applyAlignment="1" applyProtection="1">
      <alignment vertical="top" wrapText="1"/>
    </xf>
    <xf numFmtId="49" fontId="16" fillId="2" borderId="3" xfId="2" applyNumberFormat="1" applyFont="1" applyFill="1" applyBorder="1" applyAlignment="1" applyProtection="1">
      <alignment horizontal="center" vertical="center" shrinkToFit="1"/>
    </xf>
    <xf numFmtId="0" fontId="6" fillId="0" borderId="5" xfId="0" applyFont="1" applyFill="1" applyBorder="1" applyAlignment="1">
      <alignment vertical="center" wrapText="1"/>
    </xf>
    <xf numFmtId="49" fontId="2" fillId="2" borderId="3" xfId="2" applyNumberFormat="1" applyFont="1" applyFill="1" applyBorder="1" applyAlignment="1" applyProtection="1">
      <alignment horizontal="center" vertical="center" shrinkToFit="1"/>
    </xf>
    <xf numFmtId="0" fontId="17" fillId="0" borderId="3" xfId="0" applyFont="1" applyFill="1" applyBorder="1" applyAlignment="1">
      <alignment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right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" fontId="17" fillId="2" borderId="0" xfId="0" applyNumberFormat="1" applyFont="1" applyFill="1" applyBorder="1" applyAlignment="1">
      <alignment horizontal="right" vertical="center" wrapText="1"/>
    </xf>
    <xf numFmtId="0" fontId="17" fillId="0" borderId="0" xfId="0" applyFont="1" applyBorder="1" applyAlignment="1">
      <alignment wrapText="1"/>
    </xf>
    <xf numFmtId="0" fontId="17" fillId="0" borderId="0" xfId="0" applyFont="1" applyAlignment="1">
      <alignment wrapText="1"/>
    </xf>
    <xf numFmtId="0" fontId="17" fillId="2" borderId="3" xfId="1" applyNumberFormat="1" applyFont="1" applyFill="1" applyBorder="1" applyAlignment="1" applyProtection="1">
      <alignment vertical="top" wrapText="1"/>
    </xf>
    <xf numFmtId="0" fontId="18" fillId="0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18" fillId="2" borderId="3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wrapText="1"/>
    </xf>
    <xf numFmtId="0" fontId="13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8" fillId="2" borderId="7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4" fontId="17" fillId="0" borderId="0" xfId="0" applyNumberFormat="1" applyFont="1" applyFill="1" applyBorder="1" applyAlignment="1">
      <alignment horizontal="center" vertical="center" wrapText="1"/>
    </xf>
    <xf numFmtId="4" fontId="20" fillId="2" borderId="3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8" fillId="0" borderId="0" xfId="0" applyNumberFormat="1" applyFont="1" applyAlignment="1">
      <alignment wrapText="1"/>
    </xf>
    <xf numFmtId="49" fontId="20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4">
    <cellStyle name="xl34" xfId="2"/>
    <cellStyle name="xl43" xfId="1"/>
    <cellStyle name="xl71" xfId="3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7"/>
  <sheetViews>
    <sheetView tabSelected="1" topLeftCell="A214" zoomScale="95" zoomScaleNormal="95" workbookViewId="0">
      <selection sqref="A1:D216"/>
    </sheetView>
  </sheetViews>
  <sheetFormatPr defaultRowHeight="15" x14ac:dyDescent="0.25"/>
  <cols>
    <col min="1" max="1" width="63.28515625" style="1" customWidth="1"/>
    <col min="2" max="2" width="16.28515625" style="1" customWidth="1"/>
    <col min="3" max="3" width="8.28515625" style="1" customWidth="1"/>
    <col min="4" max="4" width="16.42578125" style="2" customWidth="1"/>
    <col min="5" max="5" width="20.85546875" style="1" customWidth="1"/>
    <col min="6" max="6" width="13.140625" style="1" bestFit="1" customWidth="1"/>
    <col min="7" max="16384" width="9.140625" style="1"/>
  </cols>
  <sheetData>
    <row r="1" spans="1:8" x14ac:dyDescent="0.25">
      <c r="C1" s="39"/>
      <c r="D1" s="39" t="s">
        <v>198</v>
      </c>
    </row>
    <row r="2" spans="1:8" ht="101.25" customHeight="1" x14ac:dyDescent="0.25">
      <c r="B2" s="80" t="s">
        <v>226</v>
      </c>
      <c r="C2" s="81"/>
      <c r="D2" s="81"/>
      <c r="E2" s="38"/>
    </row>
    <row r="3" spans="1:8" s="35" customFormat="1" ht="59.25" customHeight="1" x14ac:dyDescent="0.3">
      <c r="A3" s="82" t="s">
        <v>177</v>
      </c>
      <c r="B3" s="82"/>
      <c r="C3" s="83"/>
      <c r="D3" s="83"/>
    </row>
    <row r="4" spans="1:8" x14ac:dyDescent="0.25">
      <c r="D4" s="36" t="s">
        <v>44</v>
      </c>
    </row>
    <row r="5" spans="1:8" ht="27" customHeight="1" x14ac:dyDescent="0.25">
      <c r="A5" s="86" t="s">
        <v>0</v>
      </c>
      <c r="B5" s="86" t="s">
        <v>1</v>
      </c>
      <c r="C5" s="86" t="s">
        <v>42</v>
      </c>
      <c r="D5" s="84" t="s">
        <v>178</v>
      </c>
      <c r="E5" s="41"/>
      <c r="F5" s="41"/>
      <c r="G5" s="41"/>
      <c r="H5" s="41"/>
    </row>
    <row r="6" spans="1:8" ht="26.25" customHeight="1" x14ac:dyDescent="0.25">
      <c r="A6" s="87"/>
      <c r="B6" s="87"/>
      <c r="C6" s="87"/>
      <c r="D6" s="85"/>
      <c r="E6" s="41"/>
      <c r="F6" s="41"/>
      <c r="G6" s="41"/>
      <c r="H6" s="41"/>
    </row>
    <row r="7" spans="1:8" s="61" customFormat="1" ht="27" x14ac:dyDescent="0.25">
      <c r="A7" s="55" t="s">
        <v>80</v>
      </c>
      <c r="B7" s="56" t="s">
        <v>84</v>
      </c>
      <c r="C7" s="56"/>
      <c r="D7" s="57">
        <f>D8+D15</f>
        <v>8648016.9399999995</v>
      </c>
      <c r="E7" s="75"/>
      <c r="F7" s="59"/>
      <c r="G7" s="60"/>
      <c r="H7" s="60"/>
    </row>
    <row r="8" spans="1:8" s="50" customFormat="1" ht="31.5" x14ac:dyDescent="0.25">
      <c r="A8" s="46" t="s">
        <v>128</v>
      </c>
      <c r="B8" s="47" t="s">
        <v>110</v>
      </c>
      <c r="C8" s="47"/>
      <c r="D8" s="48">
        <f>D9+D12</f>
        <v>1300959</v>
      </c>
      <c r="E8" s="49"/>
      <c r="F8" s="49"/>
      <c r="G8" s="49"/>
      <c r="H8" s="49"/>
    </row>
    <row r="9" spans="1:8" s="44" customFormat="1" ht="25.5" x14ac:dyDescent="0.25">
      <c r="A9" s="45" t="s">
        <v>33</v>
      </c>
      <c r="B9" s="42" t="s">
        <v>106</v>
      </c>
      <c r="C9" s="42"/>
      <c r="D9" s="43">
        <f>D10</f>
        <v>46500</v>
      </c>
    </row>
    <row r="10" spans="1:8" s="7" customFormat="1" ht="31.5" x14ac:dyDescent="0.25">
      <c r="A10" s="20" t="s">
        <v>8</v>
      </c>
      <c r="B10" s="10" t="s">
        <v>106</v>
      </c>
      <c r="C10" s="10" t="s">
        <v>9</v>
      </c>
      <c r="D10" s="11">
        <f>D11</f>
        <v>46500</v>
      </c>
    </row>
    <row r="11" spans="1:8" s="7" customFormat="1" ht="31.5" x14ac:dyDescent="0.25">
      <c r="A11" s="25" t="s">
        <v>10</v>
      </c>
      <c r="B11" s="10" t="s">
        <v>106</v>
      </c>
      <c r="C11" s="10" t="s">
        <v>11</v>
      </c>
      <c r="D11" s="11">
        <v>46500</v>
      </c>
    </row>
    <row r="12" spans="1:8" s="44" customFormat="1" ht="38.25" x14ac:dyDescent="0.25">
      <c r="A12" s="45" t="s">
        <v>43</v>
      </c>
      <c r="B12" s="42" t="s">
        <v>107</v>
      </c>
      <c r="C12" s="42"/>
      <c r="D12" s="43">
        <f t="shared" ref="D12:D13" si="0">D13</f>
        <v>1254459</v>
      </c>
    </row>
    <row r="13" spans="1:8" s="7" customFormat="1" ht="31.5" x14ac:dyDescent="0.25">
      <c r="A13" s="20" t="s">
        <v>8</v>
      </c>
      <c r="B13" s="10" t="s">
        <v>107</v>
      </c>
      <c r="C13" s="10" t="s">
        <v>9</v>
      </c>
      <c r="D13" s="11">
        <f t="shared" si="0"/>
        <v>1254459</v>
      </c>
    </row>
    <row r="14" spans="1:8" s="7" customFormat="1" ht="31.5" x14ac:dyDescent="0.25">
      <c r="A14" s="25" t="s">
        <v>10</v>
      </c>
      <c r="B14" s="10" t="s">
        <v>107</v>
      </c>
      <c r="C14" s="10" t="s">
        <v>11</v>
      </c>
      <c r="D14" s="11">
        <f>1154459+100000</f>
        <v>1254459</v>
      </c>
    </row>
    <row r="15" spans="1:8" s="50" customFormat="1" ht="31.5" x14ac:dyDescent="0.25">
      <c r="A15" s="46" t="s">
        <v>129</v>
      </c>
      <c r="B15" s="47" t="s">
        <v>108</v>
      </c>
      <c r="C15" s="47"/>
      <c r="D15" s="48">
        <f>D16+D19+D22+D27+D30</f>
        <v>7347057.9399999995</v>
      </c>
    </row>
    <row r="16" spans="1:8" s="44" customFormat="1" ht="25.5" x14ac:dyDescent="0.25">
      <c r="A16" s="45" t="s">
        <v>199</v>
      </c>
      <c r="B16" s="42" t="s">
        <v>202</v>
      </c>
      <c r="C16" s="42"/>
      <c r="D16" s="43">
        <f>D17</f>
        <v>1107273.6299999999</v>
      </c>
    </row>
    <row r="17" spans="1:4" s="7" customFormat="1" ht="25.5" x14ac:dyDescent="0.25">
      <c r="A17" s="70" t="s">
        <v>200</v>
      </c>
      <c r="B17" s="10" t="s">
        <v>202</v>
      </c>
      <c r="C17" s="10" t="s">
        <v>9</v>
      </c>
      <c r="D17" s="11">
        <f>D18</f>
        <v>1107273.6299999999</v>
      </c>
    </row>
    <row r="18" spans="1:4" s="7" customFormat="1" ht="25.5" x14ac:dyDescent="0.25">
      <c r="A18" s="70" t="s">
        <v>201</v>
      </c>
      <c r="B18" s="10" t="s">
        <v>202</v>
      </c>
      <c r="C18" s="10" t="s">
        <v>11</v>
      </c>
      <c r="D18" s="11">
        <v>1107273.6299999999</v>
      </c>
    </row>
    <row r="19" spans="1:4" s="44" customFormat="1" ht="15.75" x14ac:dyDescent="0.25">
      <c r="A19" s="45" t="s">
        <v>34</v>
      </c>
      <c r="B19" s="42" t="s">
        <v>109</v>
      </c>
      <c r="C19" s="42"/>
      <c r="D19" s="43">
        <f>D20</f>
        <v>2219440.2200000002</v>
      </c>
    </row>
    <row r="20" spans="1:4" s="7" customFormat="1" ht="31.5" x14ac:dyDescent="0.25">
      <c r="A20" s="20" t="s">
        <v>8</v>
      </c>
      <c r="B20" s="10" t="s">
        <v>109</v>
      </c>
      <c r="C20" s="10" t="s">
        <v>9</v>
      </c>
      <c r="D20" s="11">
        <f>D21</f>
        <v>2219440.2200000002</v>
      </c>
    </row>
    <row r="21" spans="1:4" s="7" customFormat="1" ht="31.5" x14ac:dyDescent="0.25">
      <c r="A21" s="30" t="s">
        <v>10</v>
      </c>
      <c r="B21" s="10" t="s">
        <v>109</v>
      </c>
      <c r="C21" s="10" t="s">
        <v>11</v>
      </c>
      <c r="D21" s="11">
        <v>2219440.2200000002</v>
      </c>
    </row>
    <row r="22" spans="1:4" s="44" customFormat="1" ht="15.75" x14ac:dyDescent="0.25">
      <c r="A22" s="45" t="s">
        <v>175</v>
      </c>
      <c r="B22" s="42" t="s">
        <v>176</v>
      </c>
      <c r="C22" s="42"/>
      <c r="D22" s="43">
        <f>D23+D25</f>
        <v>2622010.7599999998</v>
      </c>
    </row>
    <row r="23" spans="1:4" s="44" customFormat="1" ht="31.5" x14ac:dyDescent="0.25">
      <c r="A23" s="20" t="s">
        <v>8</v>
      </c>
      <c r="B23" s="10" t="s">
        <v>176</v>
      </c>
      <c r="C23" s="10" t="s">
        <v>9</v>
      </c>
      <c r="D23" s="11">
        <f>D24</f>
        <v>4698.09</v>
      </c>
    </row>
    <row r="24" spans="1:4" s="44" customFormat="1" ht="31.5" x14ac:dyDescent="0.25">
      <c r="A24" s="25" t="s">
        <v>10</v>
      </c>
      <c r="B24" s="10" t="s">
        <v>176</v>
      </c>
      <c r="C24" s="10" t="s">
        <v>11</v>
      </c>
      <c r="D24" s="11">
        <v>4698.09</v>
      </c>
    </row>
    <row r="25" spans="1:4" s="44" customFormat="1" ht="25.5" x14ac:dyDescent="0.25">
      <c r="A25" s="70" t="s">
        <v>187</v>
      </c>
      <c r="B25" s="10" t="s">
        <v>176</v>
      </c>
      <c r="C25" s="10" t="s">
        <v>185</v>
      </c>
      <c r="D25" s="11">
        <f>D26</f>
        <v>2617312.67</v>
      </c>
    </row>
    <row r="26" spans="1:4" s="44" customFormat="1" ht="15.75" x14ac:dyDescent="0.25">
      <c r="A26" s="70" t="s">
        <v>188</v>
      </c>
      <c r="B26" s="10" t="s">
        <v>176</v>
      </c>
      <c r="C26" s="10" t="s">
        <v>186</v>
      </c>
      <c r="D26" s="11">
        <v>2617312.67</v>
      </c>
    </row>
    <row r="27" spans="1:4" s="44" customFormat="1" ht="25.5" x14ac:dyDescent="0.25">
      <c r="A27" s="45" t="s">
        <v>149</v>
      </c>
      <c r="B27" s="42" t="s">
        <v>150</v>
      </c>
      <c r="C27" s="42"/>
      <c r="D27" s="43">
        <f>D28</f>
        <v>100000</v>
      </c>
    </row>
    <row r="28" spans="1:4" s="7" customFormat="1" ht="15.75" x14ac:dyDescent="0.25">
      <c r="A28" s="25" t="s">
        <v>39</v>
      </c>
      <c r="B28" s="10" t="s">
        <v>150</v>
      </c>
      <c r="C28" s="10" t="s">
        <v>69</v>
      </c>
      <c r="D28" s="11">
        <f t="shared" ref="D28" si="1">D29</f>
        <v>100000</v>
      </c>
    </row>
    <row r="29" spans="1:4" s="7" customFormat="1" ht="15.75" x14ac:dyDescent="0.25">
      <c r="A29" s="25" t="s">
        <v>40</v>
      </c>
      <c r="B29" s="10" t="s">
        <v>150</v>
      </c>
      <c r="C29" s="10" t="s">
        <v>70</v>
      </c>
      <c r="D29" s="11">
        <v>100000</v>
      </c>
    </row>
    <row r="30" spans="1:4" s="44" customFormat="1" ht="25.5" x14ac:dyDescent="0.25">
      <c r="A30" s="45" t="s">
        <v>148</v>
      </c>
      <c r="B30" s="42" t="s">
        <v>147</v>
      </c>
      <c r="C30" s="42"/>
      <c r="D30" s="43">
        <f>D31</f>
        <v>1298333.33</v>
      </c>
    </row>
    <row r="31" spans="1:4" s="44" customFormat="1" ht="31.5" x14ac:dyDescent="0.25">
      <c r="A31" s="20" t="s">
        <v>8</v>
      </c>
      <c r="B31" s="10" t="s">
        <v>147</v>
      </c>
      <c r="C31" s="10" t="s">
        <v>9</v>
      </c>
      <c r="D31" s="11">
        <f>D32</f>
        <v>1298333.33</v>
      </c>
    </row>
    <row r="32" spans="1:4" s="44" customFormat="1" ht="31.5" x14ac:dyDescent="0.25">
      <c r="A32" s="25" t="s">
        <v>10</v>
      </c>
      <c r="B32" s="10" t="s">
        <v>147</v>
      </c>
      <c r="C32" s="10" t="s">
        <v>11</v>
      </c>
      <c r="D32" s="11">
        <v>1298333.33</v>
      </c>
    </row>
    <row r="33" spans="1:8" s="61" customFormat="1" ht="27" x14ac:dyDescent="0.25">
      <c r="A33" s="55" t="s">
        <v>78</v>
      </c>
      <c r="B33" s="56" t="s">
        <v>86</v>
      </c>
      <c r="C33" s="56"/>
      <c r="D33" s="57">
        <f>D35</f>
        <v>50000</v>
      </c>
      <c r="E33" s="58"/>
      <c r="F33" s="59"/>
      <c r="G33" s="60"/>
      <c r="H33" s="60"/>
    </row>
    <row r="34" spans="1:8" s="15" customFormat="1" ht="31.5" x14ac:dyDescent="0.25">
      <c r="A34" s="31" t="s">
        <v>130</v>
      </c>
      <c r="B34" s="13" t="s">
        <v>117</v>
      </c>
      <c r="C34" s="13"/>
      <c r="D34" s="14">
        <f>D35</f>
        <v>50000</v>
      </c>
    </row>
    <row r="35" spans="1:8" s="44" customFormat="1" ht="15.75" x14ac:dyDescent="0.25">
      <c r="A35" s="45" t="s">
        <v>37</v>
      </c>
      <c r="B35" s="42" t="s">
        <v>120</v>
      </c>
      <c r="C35" s="42"/>
      <c r="D35" s="43">
        <f>D36</f>
        <v>50000</v>
      </c>
    </row>
    <row r="36" spans="1:8" s="7" customFormat="1" ht="31.5" x14ac:dyDescent="0.25">
      <c r="A36" s="20" t="s">
        <v>8</v>
      </c>
      <c r="B36" s="10" t="s">
        <v>120</v>
      </c>
      <c r="C36" s="10" t="s">
        <v>9</v>
      </c>
      <c r="D36" s="11">
        <f t="shared" ref="D36" si="2">D37</f>
        <v>50000</v>
      </c>
    </row>
    <row r="37" spans="1:8" s="7" customFormat="1" ht="31.5" x14ac:dyDescent="0.25">
      <c r="A37" s="30" t="s">
        <v>10</v>
      </c>
      <c r="B37" s="10" t="s">
        <v>120</v>
      </c>
      <c r="C37" s="10" t="s">
        <v>11</v>
      </c>
      <c r="D37" s="11">
        <v>50000</v>
      </c>
    </row>
    <row r="38" spans="1:8" s="61" customFormat="1" ht="27" x14ac:dyDescent="0.25">
      <c r="A38" s="55" t="s">
        <v>56</v>
      </c>
      <c r="B38" s="56" t="s">
        <v>53</v>
      </c>
      <c r="C38" s="56"/>
      <c r="D38" s="57">
        <f>D39</f>
        <v>8129072</v>
      </c>
      <c r="E38" s="7"/>
      <c r="F38" s="59"/>
      <c r="G38" s="60"/>
      <c r="H38" s="60"/>
    </row>
    <row r="39" spans="1:8" s="15" customFormat="1" ht="47.25" x14ac:dyDescent="0.25">
      <c r="A39" s="17" t="s">
        <v>131</v>
      </c>
      <c r="B39" s="19" t="s">
        <v>89</v>
      </c>
      <c r="C39" s="13"/>
      <c r="D39" s="14">
        <f>D40+D43+D46</f>
        <v>8129072</v>
      </c>
      <c r="E39" s="78"/>
    </row>
    <row r="40" spans="1:8" s="44" customFormat="1" ht="25.5" x14ac:dyDescent="0.25">
      <c r="A40" s="45" t="s">
        <v>18</v>
      </c>
      <c r="B40" s="42" t="s">
        <v>90</v>
      </c>
      <c r="C40" s="42"/>
      <c r="D40" s="43">
        <f>D41</f>
        <v>7051630</v>
      </c>
    </row>
    <row r="41" spans="1:8" s="7" customFormat="1" ht="63" x14ac:dyDescent="0.25">
      <c r="A41" s="20" t="s">
        <v>19</v>
      </c>
      <c r="B41" s="21" t="s">
        <v>90</v>
      </c>
      <c r="C41" s="10" t="s">
        <v>5</v>
      </c>
      <c r="D41" s="11">
        <f>D42</f>
        <v>7051630</v>
      </c>
    </row>
    <row r="42" spans="1:8" s="7" customFormat="1" ht="31.5" x14ac:dyDescent="0.25">
      <c r="A42" s="20" t="s">
        <v>20</v>
      </c>
      <c r="B42" s="21" t="s">
        <v>90</v>
      </c>
      <c r="C42" s="10" t="s">
        <v>7</v>
      </c>
      <c r="D42" s="11">
        <v>7051630</v>
      </c>
    </row>
    <row r="43" spans="1:8" s="44" customFormat="1" ht="15.75" x14ac:dyDescent="0.25">
      <c r="A43" s="45" t="s">
        <v>55</v>
      </c>
      <c r="B43" s="42" t="s">
        <v>91</v>
      </c>
      <c r="C43" s="42"/>
      <c r="D43" s="43">
        <f>D44</f>
        <v>132000</v>
      </c>
    </row>
    <row r="44" spans="1:8" s="7" customFormat="1" ht="15.75" x14ac:dyDescent="0.25">
      <c r="A44" s="20" t="s">
        <v>142</v>
      </c>
      <c r="B44" s="21" t="s">
        <v>91</v>
      </c>
      <c r="C44" s="10" t="s">
        <v>69</v>
      </c>
      <c r="D44" s="11">
        <f>D45</f>
        <v>132000</v>
      </c>
    </row>
    <row r="45" spans="1:8" s="7" customFormat="1" ht="15.75" x14ac:dyDescent="0.25">
      <c r="A45" s="20" t="s">
        <v>40</v>
      </c>
      <c r="B45" s="21" t="s">
        <v>91</v>
      </c>
      <c r="C45" s="10" t="s">
        <v>70</v>
      </c>
      <c r="D45" s="11">
        <v>132000</v>
      </c>
    </row>
    <row r="46" spans="1:8" s="44" customFormat="1" ht="25.5" x14ac:dyDescent="0.25">
      <c r="A46" s="45" t="s">
        <v>54</v>
      </c>
      <c r="B46" s="42" t="s">
        <v>92</v>
      </c>
      <c r="C46" s="42"/>
      <c r="D46" s="43">
        <f>D47</f>
        <v>945442</v>
      </c>
    </row>
    <row r="47" spans="1:8" s="7" customFormat="1" ht="31.5" x14ac:dyDescent="0.25">
      <c r="A47" s="20" t="s">
        <v>21</v>
      </c>
      <c r="B47" s="21" t="s">
        <v>92</v>
      </c>
      <c r="C47" s="10" t="s">
        <v>9</v>
      </c>
      <c r="D47" s="11">
        <f t="shared" ref="D47" si="3">D48</f>
        <v>945442</v>
      </c>
    </row>
    <row r="48" spans="1:8" s="7" customFormat="1" ht="31.5" x14ac:dyDescent="0.25">
      <c r="A48" s="22" t="s">
        <v>10</v>
      </c>
      <c r="B48" s="21" t="s">
        <v>92</v>
      </c>
      <c r="C48" s="10" t="s">
        <v>11</v>
      </c>
      <c r="D48" s="11">
        <f>100000+14500+830942</f>
        <v>945442</v>
      </c>
    </row>
    <row r="49" spans="1:8" s="61" customFormat="1" ht="27" x14ac:dyDescent="0.25">
      <c r="A49" s="62" t="s">
        <v>151</v>
      </c>
      <c r="B49" s="56" t="s">
        <v>64</v>
      </c>
      <c r="C49" s="56"/>
      <c r="D49" s="57">
        <f>D50</f>
        <v>646400</v>
      </c>
      <c r="E49" s="58"/>
      <c r="F49" s="59"/>
      <c r="G49" s="60"/>
      <c r="H49" s="60"/>
    </row>
    <row r="50" spans="1:8" s="15" customFormat="1" ht="31.5" x14ac:dyDescent="0.25">
      <c r="A50" s="12" t="s">
        <v>132</v>
      </c>
      <c r="B50" s="13" t="s">
        <v>96</v>
      </c>
      <c r="C50" s="13"/>
      <c r="D50" s="14">
        <f>D54+D59+D51</f>
        <v>646400</v>
      </c>
    </row>
    <row r="51" spans="1:8" s="15" customFormat="1" ht="15.75" x14ac:dyDescent="0.25">
      <c r="A51" s="51" t="s">
        <v>152</v>
      </c>
      <c r="B51" s="13" t="s">
        <v>153</v>
      </c>
      <c r="C51" s="13"/>
      <c r="D51" s="14">
        <f>D52</f>
        <v>100000</v>
      </c>
    </row>
    <row r="52" spans="1:8" s="15" customFormat="1" ht="31.5" x14ac:dyDescent="0.25">
      <c r="A52" s="18" t="s">
        <v>22</v>
      </c>
      <c r="B52" s="21" t="s">
        <v>153</v>
      </c>
      <c r="C52" s="10" t="s">
        <v>9</v>
      </c>
      <c r="D52" s="11">
        <f>D53</f>
        <v>100000</v>
      </c>
    </row>
    <row r="53" spans="1:8" s="15" customFormat="1" ht="31.5" x14ac:dyDescent="0.25">
      <c r="A53" s="18" t="s">
        <v>23</v>
      </c>
      <c r="B53" s="21" t="s">
        <v>153</v>
      </c>
      <c r="C53" s="10" t="s">
        <v>11</v>
      </c>
      <c r="D53" s="11">
        <v>100000</v>
      </c>
    </row>
    <row r="54" spans="1:8" s="44" customFormat="1" ht="15.75" x14ac:dyDescent="0.25">
      <c r="A54" s="45" t="s">
        <v>25</v>
      </c>
      <c r="B54" s="42" t="s">
        <v>97</v>
      </c>
      <c r="C54" s="42"/>
      <c r="D54" s="43">
        <f>D55+D57</f>
        <v>262000</v>
      </c>
    </row>
    <row r="55" spans="1:8" s="7" customFormat="1" ht="63" x14ac:dyDescent="0.25">
      <c r="A55" s="20" t="s">
        <v>4</v>
      </c>
      <c r="B55" s="21" t="s">
        <v>97</v>
      </c>
      <c r="C55" s="10" t="s">
        <v>5</v>
      </c>
      <c r="D55" s="11">
        <f>D56</f>
        <v>162000</v>
      </c>
    </row>
    <row r="56" spans="1:8" s="7" customFormat="1" ht="63" x14ac:dyDescent="0.25">
      <c r="A56" s="25" t="s">
        <v>26</v>
      </c>
      <c r="B56" s="21" t="s">
        <v>97</v>
      </c>
      <c r="C56" s="10" t="s">
        <v>7</v>
      </c>
      <c r="D56" s="11">
        <v>162000</v>
      </c>
    </row>
    <row r="57" spans="1:8" s="7" customFormat="1" ht="15.75" x14ac:dyDescent="0.25">
      <c r="A57" s="27" t="s">
        <v>27</v>
      </c>
      <c r="B57" s="21" t="s">
        <v>97</v>
      </c>
      <c r="C57" s="10" t="s">
        <v>9</v>
      </c>
      <c r="D57" s="11">
        <f t="shared" ref="D57" si="4">D58</f>
        <v>100000</v>
      </c>
    </row>
    <row r="58" spans="1:8" s="7" customFormat="1" ht="31.5" x14ac:dyDescent="0.25">
      <c r="A58" s="25" t="s">
        <v>28</v>
      </c>
      <c r="B58" s="21" t="s">
        <v>97</v>
      </c>
      <c r="C58" s="10" t="s">
        <v>11</v>
      </c>
      <c r="D58" s="11">
        <v>100000</v>
      </c>
    </row>
    <row r="59" spans="1:8" s="44" customFormat="1" ht="25.5" x14ac:dyDescent="0.25">
      <c r="A59" s="45" t="s">
        <v>65</v>
      </c>
      <c r="B59" s="42" t="s">
        <v>98</v>
      </c>
      <c r="C59" s="42"/>
      <c r="D59" s="43">
        <f>D60</f>
        <v>284400</v>
      </c>
    </row>
    <row r="60" spans="1:8" s="7" customFormat="1" ht="15.75" x14ac:dyDescent="0.25">
      <c r="A60" s="27" t="s">
        <v>71</v>
      </c>
      <c r="B60" s="21" t="s">
        <v>98</v>
      </c>
      <c r="C60" s="10" t="s">
        <v>9</v>
      </c>
      <c r="D60" s="11">
        <f>D61</f>
        <v>284400</v>
      </c>
    </row>
    <row r="61" spans="1:8" s="7" customFormat="1" ht="15.75" x14ac:dyDescent="0.25">
      <c r="A61" s="25" t="s">
        <v>72</v>
      </c>
      <c r="B61" s="21" t="s">
        <v>98</v>
      </c>
      <c r="C61" s="10" t="s">
        <v>11</v>
      </c>
      <c r="D61" s="11">
        <v>284400</v>
      </c>
    </row>
    <row r="62" spans="1:8" s="61" customFormat="1" ht="27" x14ac:dyDescent="0.25">
      <c r="A62" s="62" t="s">
        <v>77</v>
      </c>
      <c r="B62" s="56" t="s">
        <v>87</v>
      </c>
      <c r="C62" s="56"/>
      <c r="D62" s="57">
        <f>D63</f>
        <v>250000</v>
      </c>
      <c r="E62" s="58"/>
      <c r="F62" s="59"/>
      <c r="G62" s="60"/>
      <c r="H62" s="60"/>
    </row>
    <row r="63" spans="1:8" s="15" customFormat="1" ht="47.25" x14ac:dyDescent="0.25">
      <c r="A63" s="31" t="s">
        <v>133</v>
      </c>
      <c r="B63" s="13" t="s">
        <v>118</v>
      </c>
      <c r="C63" s="13"/>
      <c r="D63" s="14">
        <f>D64</f>
        <v>250000</v>
      </c>
    </row>
    <row r="64" spans="1:8" s="44" customFormat="1" ht="15.75" x14ac:dyDescent="0.25">
      <c r="A64" s="45" t="s">
        <v>74</v>
      </c>
      <c r="B64" s="42" t="s">
        <v>119</v>
      </c>
      <c r="C64" s="42"/>
      <c r="D64" s="43">
        <f>D65</f>
        <v>250000</v>
      </c>
    </row>
    <row r="65" spans="1:4" s="7" customFormat="1" ht="31.5" x14ac:dyDescent="0.25">
      <c r="A65" s="16" t="s">
        <v>8</v>
      </c>
      <c r="B65" s="10" t="s">
        <v>119</v>
      </c>
      <c r="C65" s="10" t="s">
        <v>9</v>
      </c>
      <c r="D65" s="11">
        <f>D66</f>
        <v>250000</v>
      </c>
    </row>
    <row r="66" spans="1:4" s="7" customFormat="1" ht="31.5" x14ac:dyDescent="0.25">
      <c r="A66" s="16" t="s">
        <v>10</v>
      </c>
      <c r="B66" s="10" t="s">
        <v>119</v>
      </c>
      <c r="C66" s="10" t="s">
        <v>11</v>
      </c>
      <c r="D66" s="11">
        <v>250000</v>
      </c>
    </row>
    <row r="67" spans="1:4" s="7" customFormat="1" ht="40.5" x14ac:dyDescent="0.25">
      <c r="A67" s="62" t="s">
        <v>189</v>
      </c>
      <c r="B67" s="56" t="s">
        <v>190</v>
      </c>
      <c r="C67" s="56"/>
      <c r="D67" s="57">
        <f>D68+D72</f>
        <v>12964362.870000001</v>
      </c>
    </row>
    <row r="68" spans="1:4" s="15" customFormat="1" ht="31.5" x14ac:dyDescent="0.25">
      <c r="A68" s="17" t="s">
        <v>191</v>
      </c>
      <c r="B68" s="19" t="s">
        <v>192</v>
      </c>
      <c r="C68" s="13"/>
      <c r="D68" s="14">
        <f>D69</f>
        <v>1966362.87</v>
      </c>
    </row>
    <row r="69" spans="1:4" s="15" customFormat="1" ht="15.75" x14ac:dyDescent="0.25">
      <c r="A69" s="73" t="s">
        <v>193</v>
      </c>
      <c r="B69" s="19" t="s">
        <v>194</v>
      </c>
      <c r="C69" s="13"/>
      <c r="D69" s="14">
        <f>D70</f>
        <v>1966362.87</v>
      </c>
    </row>
    <row r="70" spans="1:4" s="15" customFormat="1" ht="31.5" x14ac:dyDescent="0.25">
      <c r="A70" s="16" t="s">
        <v>8</v>
      </c>
      <c r="B70" s="19" t="s">
        <v>194</v>
      </c>
      <c r="C70" s="13" t="s">
        <v>9</v>
      </c>
      <c r="D70" s="14">
        <f>D71</f>
        <v>1966362.87</v>
      </c>
    </row>
    <row r="71" spans="1:4" s="15" customFormat="1" ht="31.5" x14ac:dyDescent="0.25">
      <c r="A71" s="16" t="s">
        <v>10</v>
      </c>
      <c r="B71" s="19" t="s">
        <v>194</v>
      </c>
      <c r="C71" s="13" t="s">
        <v>11</v>
      </c>
      <c r="D71" s="14">
        <v>1966362.87</v>
      </c>
    </row>
    <row r="72" spans="1:4" s="15" customFormat="1" ht="15.75" x14ac:dyDescent="0.25">
      <c r="A72" s="16" t="s">
        <v>215</v>
      </c>
      <c r="B72" s="19" t="s">
        <v>196</v>
      </c>
      <c r="C72" s="13"/>
      <c r="D72" s="14">
        <f>D73+D76</f>
        <v>10998000</v>
      </c>
    </row>
    <row r="73" spans="1:4" s="44" customFormat="1" ht="28.5" customHeight="1" x14ac:dyDescent="0.25">
      <c r="A73" s="45" t="s">
        <v>203</v>
      </c>
      <c r="B73" s="42" t="s">
        <v>206</v>
      </c>
      <c r="C73" s="42"/>
      <c r="D73" s="43">
        <f>D74</f>
        <v>10888020</v>
      </c>
    </row>
    <row r="74" spans="1:4" s="15" customFormat="1" ht="25.5" x14ac:dyDescent="0.25">
      <c r="A74" s="70" t="s">
        <v>204</v>
      </c>
      <c r="B74" s="71" t="s">
        <v>206</v>
      </c>
      <c r="C74" s="13" t="s">
        <v>186</v>
      </c>
      <c r="D74" s="14">
        <f>D75</f>
        <v>10888020</v>
      </c>
    </row>
    <row r="75" spans="1:4" s="15" customFormat="1" ht="15.75" x14ac:dyDescent="0.25">
      <c r="A75" s="70" t="s">
        <v>205</v>
      </c>
      <c r="B75" s="71" t="s">
        <v>206</v>
      </c>
      <c r="C75" s="13" t="s">
        <v>207</v>
      </c>
      <c r="D75" s="14">
        <v>10888020</v>
      </c>
    </row>
    <row r="76" spans="1:4" s="44" customFormat="1" ht="28.5" customHeight="1" x14ac:dyDescent="0.25">
      <c r="A76" s="45" t="s">
        <v>208</v>
      </c>
      <c r="B76" s="42" t="s">
        <v>209</v>
      </c>
      <c r="C76" s="42"/>
      <c r="D76" s="43">
        <f>D77</f>
        <v>109980</v>
      </c>
    </row>
    <row r="77" spans="1:4" s="15" customFormat="1" ht="25.5" x14ac:dyDescent="0.25">
      <c r="A77" s="70" t="s">
        <v>204</v>
      </c>
      <c r="B77" s="71" t="s">
        <v>209</v>
      </c>
      <c r="C77" s="13" t="s">
        <v>186</v>
      </c>
      <c r="D77" s="14">
        <f>D78</f>
        <v>109980</v>
      </c>
    </row>
    <row r="78" spans="1:4" s="15" customFormat="1" ht="15.75" x14ac:dyDescent="0.25">
      <c r="A78" s="70" t="s">
        <v>205</v>
      </c>
      <c r="B78" s="71" t="s">
        <v>210</v>
      </c>
      <c r="C78" s="13" t="s">
        <v>207</v>
      </c>
      <c r="D78" s="14">
        <v>109980</v>
      </c>
    </row>
    <row r="79" spans="1:4" s="15" customFormat="1" ht="15.75" hidden="1" x14ac:dyDescent="0.25">
      <c r="A79" s="17" t="s">
        <v>195</v>
      </c>
      <c r="B79" s="19" t="s">
        <v>196</v>
      </c>
      <c r="C79" s="13"/>
      <c r="D79" s="14">
        <f>D81</f>
        <v>0</v>
      </c>
    </row>
    <row r="80" spans="1:4" s="15" customFormat="1" ht="15.75" hidden="1" x14ac:dyDescent="0.25">
      <c r="A80" s="73"/>
      <c r="B80" s="19"/>
      <c r="C80" s="13"/>
      <c r="D80" s="14"/>
    </row>
    <row r="81" spans="1:8" s="44" customFormat="1" ht="24" hidden="1" customHeight="1" x14ac:dyDescent="0.25">
      <c r="A81" s="45" t="s">
        <v>187</v>
      </c>
      <c r="B81" s="42" t="s">
        <v>197</v>
      </c>
      <c r="C81" s="42" t="s">
        <v>185</v>
      </c>
      <c r="D81" s="43">
        <f>D82</f>
        <v>0</v>
      </c>
    </row>
    <row r="82" spans="1:8" s="7" customFormat="1" ht="15.75" hidden="1" x14ac:dyDescent="0.25">
      <c r="A82" s="70" t="s">
        <v>188</v>
      </c>
      <c r="B82" s="71" t="s">
        <v>197</v>
      </c>
      <c r="C82" s="10" t="s">
        <v>186</v>
      </c>
      <c r="D82" s="72"/>
    </row>
    <row r="83" spans="1:8" s="61" customFormat="1" ht="27" x14ac:dyDescent="0.25">
      <c r="A83" s="62" t="s">
        <v>81</v>
      </c>
      <c r="B83" s="56" t="s">
        <v>83</v>
      </c>
      <c r="C83" s="56"/>
      <c r="D83" s="57">
        <f>D84</f>
        <v>818720</v>
      </c>
      <c r="E83" s="58"/>
      <c r="F83" s="59"/>
      <c r="G83" s="60"/>
      <c r="H83" s="60"/>
    </row>
    <row r="84" spans="1:8" s="15" customFormat="1" ht="31.5" x14ac:dyDescent="0.25">
      <c r="A84" s="17" t="s">
        <v>134</v>
      </c>
      <c r="B84" s="19" t="s">
        <v>99</v>
      </c>
      <c r="C84" s="13"/>
      <c r="D84" s="14">
        <f>D85</f>
        <v>818720</v>
      </c>
    </row>
    <row r="85" spans="1:8" s="44" customFormat="1" ht="15.75" x14ac:dyDescent="0.25">
      <c r="A85" s="45" t="s">
        <v>29</v>
      </c>
      <c r="B85" s="42" t="s">
        <v>100</v>
      </c>
      <c r="C85" s="42"/>
      <c r="D85" s="43">
        <f>D86+D88</f>
        <v>818720</v>
      </c>
    </row>
    <row r="86" spans="1:8" s="44" customFormat="1" ht="25.5" x14ac:dyDescent="0.25">
      <c r="A86" s="70" t="s">
        <v>8</v>
      </c>
      <c r="B86" s="24" t="s">
        <v>100</v>
      </c>
      <c r="C86" s="24" t="s">
        <v>9</v>
      </c>
      <c r="D86" s="43">
        <f>D87</f>
        <v>818720</v>
      </c>
    </row>
    <row r="87" spans="1:8" s="44" customFormat="1" ht="25.5" x14ac:dyDescent="0.25">
      <c r="A87" s="70" t="s">
        <v>10</v>
      </c>
      <c r="B87" s="24" t="s">
        <v>100</v>
      </c>
      <c r="C87" s="24" t="s">
        <v>11</v>
      </c>
      <c r="D87" s="43">
        <f>1408000-589280</f>
        <v>818720</v>
      </c>
    </row>
    <row r="88" spans="1:8" s="7" customFormat="1" ht="15.75" x14ac:dyDescent="0.25">
      <c r="A88" s="28" t="s">
        <v>12</v>
      </c>
      <c r="B88" s="24" t="s">
        <v>100</v>
      </c>
      <c r="C88" s="24" t="s">
        <v>13</v>
      </c>
      <c r="D88" s="11">
        <f>D89</f>
        <v>0</v>
      </c>
    </row>
    <row r="89" spans="1:8" s="7" customFormat="1" ht="47.25" x14ac:dyDescent="0.25">
      <c r="A89" s="18" t="s">
        <v>30</v>
      </c>
      <c r="B89" s="24" t="s">
        <v>100</v>
      </c>
      <c r="C89" s="24" t="s">
        <v>31</v>
      </c>
      <c r="D89" s="11">
        <f>D90</f>
        <v>0</v>
      </c>
    </row>
    <row r="90" spans="1:8" s="7" customFormat="1" ht="31.5" x14ac:dyDescent="0.25">
      <c r="A90" s="18" t="s">
        <v>32</v>
      </c>
      <c r="B90" s="24" t="s">
        <v>100</v>
      </c>
      <c r="C90" s="24" t="s">
        <v>31</v>
      </c>
      <c r="D90" s="11">
        <v>0</v>
      </c>
    </row>
    <row r="91" spans="1:8" s="61" customFormat="1" ht="27" x14ac:dyDescent="0.25">
      <c r="A91" s="62" t="s">
        <v>79</v>
      </c>
      <c r="B91" s="56" t="s">
        <v>85</v>
      </c>
      <c r="C91" s="56"/>
      <c r="D91" s="57">
        <f>D92</f>
        <v>32146224.950000003</v>
      </c>
      <c r="E91" s="58"/>
      <c r="F91" s="59"/>
      <c r="G91" s="60"/>
      <c r="H91" s="60"/>
    </row>
    <row r="92" spans="1:8" s="15" customFormat="1" ht="31.5" x14ac:dyDescent="0.25">
      <c r="A92" s="29" t="s">
        <v>135</v>
      </c>
      <c r="B92" s="13" t="s">
        <v>111</v>
      </c>
      <c r="C92" s="13"/>
      <c r="D92" s="14">
        <f>D96+D99+D102+D105+D93</f>
        <v>32146224.950000003</v>
      </c>
    </row>
    <row r="93" spans="1:8" s="15" customFormat="1" ht="31.5" x14ac:dyDescent="0.25">
      <c r="A93" s="29" t="s">
        <v>179</v>
      </c>
      <c r="B93" s="13" t="s">
        <v>216</v>
      </c>
      <c r="C93" s="13"/>
      <c r="D93" s="14">
        <f>D94</f>
        <v>5500000</v>
      </c>
    </row>
    <row r="94" spans="1:8" s="15" customFormat="1" ht="25.5" x14ac:dyDescent="0.25">
      <c r="A94" s="70" t="s">
        <v>8</v>
      </c>
      <c r="B94" s="13" t="s">
        <v>216</v>
      </c>
      <c r="C94" s="13" t="s">
        <v>9</v>
      </c>
      <c r="D94" s="76">
        <f>D95</f>
        <v>5500000</v>
      </c>
    </row>
    <row r="95" spans="1:8" s="15" customFormat="1" ht="25.5" x14ac:dyDescent="0.25">
      <c r="A95" s="70" t="s">
        <v>10</v>
      </c>
      <c r="B95" s="13" t="s">
        <v>216</v>
      </c>
      <c r="C95" s="13" t="s">
        <v>11</v>
      </c>
      <c r="D95" s="14">
        <v>5500000</v>
      </c>
    </row>
    <row r="96" spans="1:8" s="44" customFormat="1" ht="15.75" x14ac:dyDescent="0.25">
      <c r="A96" s="45" t="s">
        <v>35</v>
      </c>
      <c r="B96" s="42" t="s">
        <v>113</v>
      </c>
      <c r="C96" s="42"/>
      <c r="D96" s="43">
        <f>D97</f>
        <v>6967672.6699999999</v>
      </c>
    </row>
    <row r="97" spans="1:8" s="7" customFormat="1" ht="31.5" x14ac:dyDescent="0.25">
      <c r="A97" s="20" t="s">
        <v>8</v>
      </c>
      <c r="B97" s="10" t="s">
        <v>113</v>
      </c>
      <c r="C97" s="10" t="s">
        <v>9</v>
      </c>
      <c r="D97" s="11">
        <f t="shared" ref="D97" si="5">D98</f>
        <v>6967672.6699999999</v>
      </c>
    </row>
    <row r="98" spans="1:8" s="7" customFormat="1" ht="31.5" x14ac:dyDescent="0.25">
      <c r="A98" s="25" t="s">
        <v>10</v>
      </c>
      <c r="B98" s="10" t="s">
        <v>113</v>
      </c>
      <c r="C98" s="10" t="s">
        <v>11</v>
      </c>
      <c r="D98" s="11">
        <v>6967672.6699999999</v>
      </c>
    </row>
    <row r="99" spans="1:8" s="44" customFormat="1" ht="15.75" x14ac:dyDescent="0.25">
      <c r="A99" s="45" t="s">
        <v>73</v>
      </c>
      <c r="B99" s="42" t="s">
        <v>114</v>
      </c>
      <c r="C99" s="42"/>
      <c r="D99" s="43">
        <f t="shared" ref="D99:D100" si="6">D100</f>
        <v>1506950</v>
      </c>
    </row>
    <row r="100" spans="1:8" s="7" customFormat="1" ht="31.5" x14ac:dyDescent="0.25">
      <c r="A100" s="20" t="s">
        <v>8</v>
      </c>
      <c r="B100" s="10" t="s">
        <v>114</v>
      </c>
      <c r="C100" s="10" t="s">
        <v>9</v>
      </c>
      <c r="D100" s="11">
        <f t="shared" si="6"/>
        <v>1506950</v>
      </c>
    </row>
    <row r="101" spans="1:8" s="7" customFormat="1" ht="31.5" x14ac:dyDescent="0.25">
      <c r="A101" s="25" t="s">
        <v>10</v>
      </c>
      <c r="B101" s="10" t="s">
        <v>114</v>
      </c>
      <c r="C101" s="10" t="s">
        <v>11</v>
      </c>
      <c r="D101" s="11">
        <v>1506950</v>
      </c>
    </row>
    <row r="102" spans="1:8" s="44" customFormat="1" ht="15.75" x14ac:dyDescent="0.25">
      <c r="A102" s="45" t="s">
        <v>112</v>
      </c>
      <c r="B102" s="42" t="s">
        <v>115</v>
      </c>
      <c r="C102" s="42"/>
      <c r="D102" s="43">
        <f>D103</f>
        <v>1151000</v>
      </c>
    </row>
    <row r="103" spans="1:8" s="7" customFormat="1" ht="31.5" x14ac:dyDescent="0.25">
      <c r="A103" s="20" t="s">
        <v>8</v>
      </c>
      <c r="B103" s="10" t="s">
        <v>115</v>
      </c>
      <c r="C103" s="10" t="s">
        <v>9</v>
      </c>
      <c r="D103" s="11">
        <f t="shared" ref="D103" si="7">D104</f>
        <v>1151000</v>
      </c>
    </row>
    <row r="104" spans="1:8" s="7" customFormat="1" ht="31.5" x14ac:dyDescent="0.25">
      <c r="A104" s="25" t="s">
        <v>10</v>
      </c>
      <c r="B104" s="10" t="s">
        <v>115</v>
      </c>
      <c r="C104" s="10" t="s">
        <v>11</v>
      </c>
      <c r="D104" s="11">
        <f>1550000-399000</f>
        <v>1151000</v>
      </c>
    </row>
    <row r="105" spans="1:8" s="44" customFormat="1" ht="15.75" x14ac:dyDescent="0.25">
      <c r="A105" s="45" t="s">
        <v>36</v>
      </c>
      <c r="B105" s="42" t="s">
        <v>116</v>
      </c>
      <c r="C105" s="42"/>
      <c r="D105" s="43">
        <f>D106+D108+D110</f>
        <v>17020602.280000001</v>
      </c>
    </row>
    <row r="106" spans="1:8" s="7" customFormat="1" ht="31.5" x14ac:dyDescent="0.25">
      <c r="A106" s="20" t="s">
        <v>8</v>
      </c>
      <c r="B106" s="10" t="s">
        <v>116</v>
      </c>
      <c r="C106" s="10" t="s">
        <v>9</v>
      </c>
      <c r="D106" s="11">
        <f>D107</f>
        <v>14601935.609999999</v>
      </c>
    </row>
    <row r="107" spans="1:8" s="7" customFormat="1" ht="31.5" x14ac:dyDescent="0.25">
      <c r="A107" s="25" t="s">
        <v>10</v>
      </c>
      <c r="B107" s="10" t="s">
        <v>116</v>
      </c>
      <c r="C107" s="10" t="s">
        <v>11</v>
      </c>
      <c r="D107" s="11">
        <f>13317374.65+1369560.96-85000</f>
        <v>14601935.609999999</v>
      </c>
    </row>
    <row r="108" spans="1:8" s="7" customFormat="1" ht="31.5" x14ac:dyDescent="0.25">
      <c r="A108" s="25" t="s">
        <v>187</v>
      </c>
      <c r="B108" s="10" t="s">
        <v>116</v>
      </c>
      <c r="C108" s="10" t="s">
        <v>185</v>
      </c>
      <c r="D108" s="11">
        <f>D109</f>
        <v>2156666.67</v>
      </c>
    </row>
    <row r="109" spans="1:8" s="7" customFormat="1" ht="15.75" x14ac:dyDescent="0.25">
      <c r="A109" s="25" t="s">
        <v>188</v>
      </c>
      <c r="B109" s="10" t="s">
        <v>116</v>
      </c>
      <c r="C109" s="10" t="s">
        <v>186</v>
      </c>
      <c r="D109" s="11">
        <v>2156666.67</v>
      </c>
    </row>
    <row r="110" spans="1:8" s="7" customFormat="1" ht="15.75" x14ac:dyDescent="0.25">
      <c r="A110" s="25" t="s">
        <v>218</v>
      </c>
      <c r="B110" s="10" t="s">
        <v>116</v>
      </c>
      <c r="C110" s="10" t="s">
        <v>13</v>
      </c>
      <c r="D110" s="11">
        <f>D111</f>
        <v>262000</v>
      </c>
    </row>
    <row r="111" spans="1:8" s="7" customFormat="1" ht="15.75" x14ac:dyDescent="0.25">
      <c r="A111" s="25" t="s">
        <v>219</v>
      </c>
      <c r="B111" s="10" t="s">
        <v>116</v>
      </c>
      <c r="C111" s="10" t="s">
        <v>217</v>
      </c>
      <c r="D111" s="11">
        <v>262000</v>
      </c>
    </row>
    <row r="112" spans="1:8" s="61" customFormat="1" ht="27" x14ac:dyDescent="0.25">
      <c r="A112" s="62" t="s">
        <v>220</v>
      </c>
      <c r="B112" s="56" t="s">
        <v>223</v>
      </c>
      <c r="C112" s="56"/>
      <c r="D112" s="57">
        <f>D113</f>
        <v>4260959.49</v>
      </c>
      <c r="E112" s="58"/>
      <c r="F112" s="59"/>
      <c r="G112" s="60"/>
      <c r="H112" s="60"/>
    </row>
    <row r="113" spans="1:8" s="7" customFormat="1" ht="25.5" x14ac:dyDescent="0.25">
      <c r="A113" s="70" t="s">
        <v>221</v>
      </c>
      <c r="B113" s="10" t="s">
        <v>224</v>
      </c>
      <c r="C113" s="10"/>
      <c r="D113" s="11">
        <f>D114</f>
        <v>4260959.49</v>
      </c>
    </row>
    <row r="114" spans="1:8" s="7" customFormat="1" ht="38.25" x14ac:dyDescent="0.25">
      <c r="A114" s="70" t="s">
        <v>222</v>
      </c>
      <c r="B114" s="10" t="s">
        <v>225</v>
      </c>
      <c r="C114" s="10"/>
      <c r="D114" s="11">
        <f>D115</f>
        <v>4260959.49</v>
      </c>
    </row>
    <row r="115" spans="1:8" s="7" customFormat="1" ht="25.5" x14ac:dyDescent="0.25">
      <c r="A115" s="77" t="s">
        <v>8</v>
      </c>
      <c r="B115" s="10" t="s">
        <v>225</v>
      </c>
      <c r="C115" s="10" t="s">
        <v>9</v>
      </c>
      <c r="D115" s="11">
        <f>D116</f>
        <v>4260959.49</v>
      </c>
    </row>
    <row r="116" spans="1:8" s="7" customFormat="1" ht="25.5" x14ac:dyDescent="0.25">
      <c r="A116" s="70" t="s">
        <v>10</v>
      </c>
      <c r="B116" s="10" t="s">
        <v>225</v>
      </c>
      <c r="C116" s="10" t="s">
        <v>11</v>
      </c>
      <c r="D116" s="11">
        <v>4260959.49</v>
      </c>
    </row>
    <row r="117" spans="1:8" s="61" customFormat="1" ht="40.5" x14ac:dyDescent="0.25">
      <c r="A117" s="62" t="s">
        <v>76</v>
      </c>
      <c r="B117" s="56" t="s">
        <v>88</v>
      </c>
      <c r="C117" s="56"/>
      <c r="D117" s="57">
        <f>D118</f>
        <v>735298.26</v>
      </c>
      <c r="E117" s="58"/>
      <c r="F117" s="59"/>
      <c r="G117" s="60"/>
      <c r="H117" s="60"/>
    </row>
    <row r="118" spans="1:8" s="15" customFormat="1" ht="31.5" x14ac:dyDescent="0.25">
      <c r="A118" s="31" t="s">
        <v>136</v>
      </c>
      <c r="B118" s="13" t="s">
        <v>121</v>
      </c>
      <c r="C118" s="13"/>
      <c r="D118" s="14">
        <f>D119</f>
        <v>735298.26</v>
      </c>
    </row>
    <row r="119" spans="1:8" s="44" customFormat="1" ht="15.75" x14ac:dyDescent="0.25">
      <c r="A119" s="45" t="s">
        <v>75</v>
      </c>
      <c r="B119" s="42" t="s">
        <v>124</v>
      </c>
      <c r="C119" s="42"/>
      <c r="D119" s="43">
        <f>D120</f>
        <v>735298.26</v>
      </c>
    </row>
    <row r="120" spans="1:8" s="7" customFormat="1" ht="31.5" x14ac:dyDescent="0.25">
      <c r="A120" s="16" t="s">
        <v>8</v>
      </c>
      <c r="B120" s="10" t="s">
        <v>124</v>
      </c>
      <c r="C120" s="10" t="s">
        <v>9</v>
      </c>
      <c r="D120" s="11">
        <f>D121</f>
        <v>735298.26</v>
      </c>
    </row>
    <row r="121" spans="1:8" s="7" customFormat="1" ht="31.5" x14ac:dyDescent="0.25">
      <c r="A121" s="16" t="s">
        <v>10</v>
      </c>
      <c r="B121" s="10" t="s">
        <v>124</v>
      </c>
      <c r="C121" s="6">
        <v>240</v>
      </c>
      <c r="D121" s="11">
        <f>323298.26+12000+400000</f>
        <v>735298.26</v>
      </c>
    </row>
    <row r="122" spans="1:8" s="61" customFormat="1" ht="27" x14ac:dyDescent="0.25">
      <c r="A122" s="62" t="s">
        <v>183</v>
      </c>
      <c r="B122" s="56" t="s">
        <v>66</v>
      </c>
      <c r="C122" s="56"/>
      <c r="D122" s="57">
        <f>D123</f>
        <v>14194176.039999999</v>
      </c>
      <c r="E122" s="58"/>
      <c r="F122" s="59"/>
      <c r="G122" s="60"/>
      <c r="H122" s="60"/>
    </row>
    <row r="123" spans="1:8" s="15" customFormat="1" ht="31.5" x14ac:dyDescent="0.25">
      <c r="A123" s="17" t="s">
        <v>137</v>
      </c>
      <c r="B123" s="19" t="s">
        <v>101</v>
      </c>
      <c r="C123" s="13"/>
      <c r="D123" s="14">
        <f>D124+D127+D133+D136+D130</f>
        <v>14194176.039999999</v>
      </c>
    </row>
    <row r="124" spans="1:8" s="44" customFormat="1" ht="15.75" x14ac:dyDescent="0.25">
      <c r="A124" s="45" t="s">
        <v>174</v>
      </c>
      <c r="B124" s="42" t="s">
        <v>102</v>
      </c>
      <c r="C124" s="42"/>
      <c r="D124" s="43">
        <f>D125</f>
        <v>10750000</v>
      </c>
    </row>
    <row r="125" spans="1:8" s="7" customFormat="1" ht="31.5" x14ac:dyDescent="0.25">
      <c r="A125" s="20" t="s">
        <v>8</v>
      </c>
      <c r="B125" s="10" t="s">
        <v>102</v>
      </c>
      <c r="C125" s="10" t="s">
        <v>9</v>
      </c>
      <c r="D125" s="11">
        <f>D126</f>
        <v>10750000</v>
      </c>
    </row>
    <row r="126" spans="1:8" s="7" customFormat="1" ht="31.5" x14ac:dyDescent="0.25">
      <c r="A126" s="25" t="s">
        <v>10</v>
      </c>
      <c r="B126" s="10" t="s">
        <v>102</v>
      </c>
      <c r="C126" s="10" t="s">
        <v>11</v>
      </c>
      <c r="D126" s="11">
        <f>10898220.02-148220.02</f>
        <v>10750000</v>
      </c>
    </row>
    <row r="127" spans="1:8" s="44" customFormat="1" ht="15.75" x14ac:dyDescent="0.25">
      <c r="A127" s="45" t="s">
        <v>67</v>
      </c>
      <c r="B127" s="42" t="s">
        <v>103</v>
      </c>
      <c r="C127" s="42"/>
      <c r="D127" s="43">
        <f t="shared" ref="D127:D137" si="8">D128</f>
        <v>639572.95000000019</v>
      </c>
    </row>
    <row r="128" spans="1:8" s="7" customFormat="1" ht="31.5" x14ac:dyDescent="0.25">
      <c r="A128" s="20" t="s">
        <v>8</v>
      </c>
      <c r="B128" s="10" t="s">
        <v>103</v>
      </c>
      <c r="C128" s="10" t="s">
        <v>9</v>
      </c>
      <c r="D128" s="11">
        <f t="shared" si="8"/>
        <v>639572.95000000019</v>
      </c>
    </row>
    <row r="129" spans="1:8" s="7" customFormat="1" ht="31.5" x14ac:dyDescent="0.25">
      <c r="A129" s="25" t="s">
        <v>10</v>
      </c>
      <c r="B129" s="10" t="s">
        <v>103</v>
      </c>
      <c r="C129" s="10" t="s">
        <v>11</v>
      </c>
      <c r="D129" s="11">
        <f>2000000-839646.09-520780.96</f>
        <v>639572.95000000019</v>
      </c>
    </row>
    <row r="130" spans="1:8" s="44" customFormat="1" ht="15.75" x14ac:dyDescent="0.25">
      <c r="A130" s="45" t="s">
        <v>141</v>
      </c>
      <c r="B130" s="42" t="s">
        <v>140</v>
      </c>
      <c r="C130" s="42"/>
      <c r="D130" s="43">
        <f t="shared" si="8"/>
        <v>350000</v>
      </c>
    </row>
    <row r="131" spans="1:8" s="7" customFormat="1" ht="31.5" x14ac:dyDescent="0.25">
      <c r="A131" s="20" t="s">
        <v>8</v>
      </c>
      <c r="B131" s="10" t="s">
        <v>140</v>
      </c>
      <c r="C131" s="10" t="s">
        <v>9</v>
      </c>
      <c r="D131" s="11">
        <f t="shared" si="8"/>
        <v>350000</v>
      </c>
    </row>
    <row r="132" spans="1:8" s="7" customFormat="1" ht="31.5" x14ac:dyDescent="0.25">
      <c r="A132" s="25" t="s">
        <v>10</v>
      </c>
      <c r="B132" s="10" t="s">
        <v>140</v>
      </c>
      <c r="C132" s="10" t="s">
        <v>11</v>
      </c>
      <c r="D132" s="11">
        <v>350000</v>
      </c>
    </row>
    <row r="133" spans="1:8" s="44" customFormat="1" ht="25.5" x14ac:dyDescent="0.25">
      <c r="A133" s="45" t="s">
        <v>173</v>
      </c>
      <c r="B133" s="42" t="s">
        <v>104</v>
      </c>
      <c r="C133" s="42"/>
      <c r="D133" s="43">
        <f t="shared" si="8"/>
        <v>2254603.09</v>
      </c>
    </row>
    <row r="134" spans="1:8" s="7" customFormat="1" ht="31.5" x14ac:dyDescent="0.25">
      <c r="A134" s="20" t="s">
        <v>8</v>
      </c>
      <c r="B134" s="10" t="s">
        <v>104</v>
      </c>
      <c r="C134" s="10" t="s">
        <v>9</v>
      </c>
      <c r="D134" s="11">
        <f>D135</f>
        <v>2254603.09</v>
      </c>
    </row>
    <row r="135" spans="1:8" s="7" customFormat="1" ht="31.5" x14ac:dyDescent="0.25">
      <c r="A135" s="25" t="s">
        <v>10</v>
      </c>
      <c r="B135" s="10" t="s">
        <v>104</v>
      </c>
      <c r="C135" s="10" t="s">
        <v>11</v>
      </c>
      <c r="D135" s="11">
        <f>1414957+839646.09</f>
        <v>2254603.09</v>
      </c>
    </row>
    <row r="136" spans="1:8" s="44" customFormat="1" ht="15.75" x14ac:dyDescent="0.25">
      <c r="A136" s="45" t="s">
        <v>68</v>
      </c>
      <c r="B136" s="42" t="s">
        <v>105</v>
      </c>
      <c r="C136" s="42"/>
      <c r="D136" s="43">
        <f t="shared" si="8"/>
        <v>200000</v>
      </c>
    </row>
    <row r="137" spans="1:8" s="7" customFormat="1" ht="31.5" x14ac:dyDescent="0.25">
      <c r="A137" s="20" t="s">
        <v>8</v>
      </c>
      <c r="B137" s="10" t="s">
        <v>105</v>
      </c>
      <c r="C137" s="10" t="s">
        <v>9</v>
      </c>
      <c r="D137" s="11">
        <f t="shared" si="8"/>
        <v>200000</v>
      </c>
    </row>
    <row r="138" spans="1:8" s="7" customFormat="1" ht="31.5" x14ac:dyDescent="0.25">
      <c r="A138" s="25" t="s">
        <v>10</v>
      </c>
      <c r="B138" s="10" t="s">
        <v>105</v>
      </c>
      <c r="C138" s="10" t="s">
        <v>11</v>
      </c>
      <c r="D138" s="11">
        <v>200000</v>
      </c>
    </row>
    <row r="139" spans="1:8" s="61" customFormat="1" ht="40.5" x14ac:dyDescent="0.25">
      <c r="A139" s="55" t="s">
        <v>154</v>
      </c>
      <c r="B139" s="56" t="s">
        <v>63</v>
      </c>
      <c r="C139" s="56"/>
      <c r="D139" s="57">
        <f>D140+D144+D155+D159</f>
        <v>3785843.3</v>
      </c>
      <c r="E139" s="75"/>
      <c r="F139" s="59"/>
      <c r="G139" s="60"/>
      <c r="H139" s="60"/>
    </row>
    <row r="140" spans="1:8" s="61" customFormat="1" ht="25.5" x14ac:dyDescent="0.25">
      <c r="A140" s="63" t="s">
        <v>165</v>
      </c>
      <c r="B140" s="64" t="s">
        <v>166</v>
      </c>
      <c r="C140" s="63"/>
      <c r="D140" s="66">
        <f>D141</f>
        <v>925000</v>
      </c>
      <c r="E140" s="58"/>
      <c r="F140" s="59"/>
      <c r="G140" s="60"/>
      <c r="H140" s="60"/>
    </row>
    <row r="141" spans="1:8" s="44" customFormat="1" ht="15.75" x14ac:dyDescent="0.25">
      <c r="A141" s="45" t="s">
        <v>155</v>
      </c>
      <c r="B141" s="42" t="s">
        <v>93</v>
      </c>
      <c r="C141" s="42"/>
      <c r="D141" s="43">
        <f>D142</f>
        <v>925000</v>
      </c>
    </row>
    <row r="142" spans="1:8" s="7" customFormat="1" ht="31.5" x14ac:dyDescent="0.25">
      <c r="A142" s="16" t="s">
        <v>8</v>
      </c>
      <c r="B142" s="10" t="s">
        <v>93</v>
      </c>
      <c r="C142" s="6">
        <v>200</v>
      </c>
      <c r="D142" s="11">
        <f>D143</f>
        <v>925000</v>
      </c>
    </row>
    <row r="143" spans="1:8" s="7" customFormat="1" ht="31.5" x14ac:dyDescent="0.25">
      <c r="A143" s="23" t="s">
        <v>10</v>
      </c>
      <c r="B143" s="10" t="s">
        <v>93</v>
      </c>
      <c r="C143" s="6">
        <v>240</v>
      </c>
      <c r="D143" s="11">
        <f>500000+425000</f>
        <v>925000</v>
      </c>
    </row>
    <row r="144" spans="1:8" s="7" customFormat="1" ht="25.5" x14ac:dyDescent="0.25">
      <c r="A144" s="63" t="s">
        <v>167</v>
      </c>
      <c r="B144" s="64" t="s">
        <v>168</v>
      </c>
      <c r="C144" s="63"/>
      <c r="D144" s="65">
        <f>D145+D148+D152</f>
        <v>1262843.3</v>
      </c>
    </row>
    <row r="145" spans="1:4" s="44" customFormat="1" ht="15.75" x14ac:dyDescent="0.25">
      <c r="A145" s="45" t="s">
        <v>156</v>
      </c>
      <c r="B145" s="42" t="s">
        <v>157</v>
      </c>
      <c r="C145" s="42"/>
      <c r="D145" s="43">
        <f>D146</f>
        <v>1123843.3</v>
      </c>
    </row>
    <row r="146" spans="1:4" s="7" customFormat="1" ht="31.5" x14ac:dyDescent="0.25">
      <c r="A146" s="16" t="s">
        <v>8</v>
      </c>
      <c r="B146" s="10" t="s">
        <v>157</v>
      </c>
      <c r="C146" s="6">
        <v>200</v>
      </c>
      <c r="D146" s="11">
        <f>D147</f>
        <v>1123843.3</v>
      </c>
    </row>
    <row r="147" spans="1:4" s="7" customFormat="1" ht="31.5" x14ac:dyDescent="0.25">
      <c r="A147" s="23" t="s">
        <v>10</v>
      </c>
      <c r="B147" s="10" t="s">
        <v>157</v>
      </c>
      <c r="C147" s="6">
        <v>240</v>
      </c>
      <c r="D147" s="11">
        <f>973843.3+150000</f>
        <v>1123843.3</v>
      </c>
    </row>
    <row r="148" spans="1:4" s="44" customFormat="1" ht="15.75" x14ac:dyDescent="0.25">
      <c r="A148" s="45" t="s">
        <v>38</v>
      </c>
      <c r="B148" s="42" t="s">
        <v>158</v>
      </c>
      <c r="C148" s="42"/>
      <c r="D148" s="43">
        <f>D149</f>
        <v>39000</v>
      </c>
    </row>
    <row r="149" spans="1:4" s="7" customFormat="1" ht="15.75" x14ac:dyDescent="0.25">
      <c r="A149" s="5" t="s">
        <v>39</v>
      </c>
      <c r="B149" s="10" t="s">
        <v>158</v>
      </c>
      <c r="C149" s="6">
        <v>300</v>
      </c>
      <c r="D149" s="11">
        <f>D150</f>
        <v>39000</v>
      </c>
    </row>
    <row r="150" spans="1:4" s="7" customFormat="1" ht="15.75" x14ac:dyDescent="0.25">
      <c r="A150" s="5" t="s">
        <v>40</v>
      </c>
      <c r="B150" s="10" t="s">
        <v>158</v>
      </c>
      <c r="C150" s="6">
        <v>360</v>
      </c>
      <c r="D150" s="11">
        <v>39000</v>
      </c>
    </row>
    <row r="151" spans="1:4" s="67" customFormat="1" ht="12.75" x14ac:dyDescent="0.2">
      <c r="A151" s="63" t="s">
        <v>170</v>
      </c>
      <c r="B151" s="64" t="s">
        <v>159</v>
      </c>
      <c r="C151" s="63"/>
      <c r="D151" s="66">
        <f>D152</f>
        <v>100000</v>
      </c>
    </row>
    <row r="152" spans="1:4" s="44" customFormat="1" ht="15.75" x14ac:dyDescent="0.25">
      <c r="A152" s="45" t="s">
        <v>41</v>
      </c>
      <c r="B152" s="42" t="s">
        <v>159</v>
      </c>
      <c r="C152" s="42"/>
      <c r="D152" s="43">
        <f>D153</f>
        <v>100000</v>
      </c>
    </row>
    <row r="153" spans="1:4" s="7" customFormat="1" ht="31.5" x14ac:dyDescent="0.25">
      <c r="A153" s="20" t="s">
        <v>8</v>
      </c>
      <c r="B153" s="10" t="s">
        <v>159</v>
      </c>
      <c r="C153" s="10" t="s">
        <v>9</v>
      </c>
      <c r="D153" s="11">
        <f>D154</f>
        <v>100000</v>
      </c>
    </row>
    <row r="154" spans="1:4" s="7" customFormat="1" ht="31.5" x14ac:dyDescent="0.25">
      <c r="A154" s="25" t="s">
        <v>10</v>
      </c>
      <c r="B154" s="10" t="s">
        <v>159</v>
      </c>
      <c r="C154" s="10" t="s">
        <v>11</v>
      </c>
      <c r="D154" s="11">
        <v>100000</v>
      </c>
    </row>
    <row r="155" spans="1:4" s="67" customFormat="1" ht="25.5" x14ac:dyDescent="0.2">
      <c r="A155" s="63" t="s">
        <v>169</v>
      </c>
      <c r="B155" s="64" t="s">
        <v>171</v>
      </c>
      <c r="C155" s="63"/>
      <c r="D155" s="66">
        <f>D156</f>
        <v>620000</v>
      </c>
    </row>
    <row r="156" spans="1:4" s="44" customFormat="1" ht="15.75" x14ac:dyDescent="0.25">
      <c r="A156" s="45" t="s">
        <v>160</v>
      </c>
      <c r="B156" s="42" t="s">
        <v>161</v>
      </c>
      <c r="C156" s="42"/>
      <c r="D156" s="43">
        <f>D157</f>
        <v>620000</v>
      </c>
    </row>
    <row r="157" spans="1:4" s="7" customFormat="1" ht="31.5" x14ac:dyDescent="0.25">
      <c r="A157" s="16" t="s">
        <v>8</v>
      </c>
      <c r="B157" s="10" t="s">
        <v>161</v>
      </c>
      <c r="C157" s="6">
        <v>200</v>
      </c>
      <c r="D157" s="11">
        <f>D158</f>
        <v>620000</v>
      </c>
    </row>
    <row r="158" spans="1:4" s="7" customFormat="1" ht="31.5" x14ac:dyDescent="0.25">
      <c r="A158" s="53" t="s">
        <v>10</v>
      </c>
      <c r="B158" s="10" t="s">
        <v>161</v>
      </c>
      <c r="C158" s="6">
        <v>240</v>
      </c>
      <c r="D158" s="11">
        <f>720000-100000</f>
        <v>620000</v>
      </c>
    </row>
    <row r="159" spans="1:4" s="67" customFormat="1" ht="12.75" x14ac:dyDescent="0.2">
      <c r="A159" s="63" t="s">
        <v>170</v>
      </c>
      <c r="B159" s="64" t="s">
        <v>172</v>
      </c>
      <c r="C159" s="63"/>
      <c r="D159" s="66">
        <f>D160</f>
        <v>978000</v>
      </c>
    </row>
    <row r="160" spans="1:4" s="44" customFormat="1" ht="15.75" x14ac:dyDescent="0.25">
      <c r="A160" s="45" t="s">
        <v>162</v>
      </c>
      <c r="B160" s="42" t="s">
        <v>163</v>
      </c>
      <c r="C160" s="42"/>
      <c r="D160" s="43">
        <f>D161+D163</f>
        <v>978000</v>
      </c>
    </row>
    <row r="161" spans="1:8" s="7" customFormat="1" ht="31.5" x14ac:dyDescent="0.25">
      <c r="A161" s="16" t="s">
        <v>8</v>
      </c>
      <c r="B161" s="54" t="s">
        <v>163</v>
      </c>
      <c r="C161" s="6">
        <v>200</v>
      </c>
      <c r="D161" s="11">
        <f t="shared" ref="D161" si="9">D162</f>
        <v>863000</v>
      </c>
    </row>
    <row r="162" spans="1:8" s="7" customFormat="1" ht="31.5" x14ac:dyDescent="0.25">
      <c r="A162" s="53" t="s">
        <v>10</v>
      </c>
      <c r="B162" s="54" t="s">
        <v>163</v>
      </c>
      <c r="C162" s="6">
        <v>240</v>
      </c>
      <c r="D162" s="11">
        <v>863000</v>
      </c>
    </row>
    <row r="163" spans="1:8" s="7" customFormat="1" ht="15.75" x14ac:dyDescent="0.25">
      <c r="A163" s="5" t="s">
        <v>12</v>
      </c>
      <c r="B163" s="54" t="s">
        <v>163</v>
      </c>
      <c r="C163" s="6">
        <v>800</v>
      </c>
      <c r="D163" s="11">
        <f>D164</f>
        <v>115000</v>
      </c>
    </row>
    <row r="164" spans="1:8" s="7" customFormat="1" ht="15.75" x14ac:dyDescent="0.25">
      <c r="A164" s="5" t="s">
        <v>14</v>
      </c>
      <c r="B164" s="54" t="s">
        <v>163</v>
      </c>
      <c r="C164" s="6">
        <v>850</v>
      </c>
      <c r="D164" s="11">
        <v>115000</v>
      </c>
    </row>
    <row r="165" spans="1:8" s="61" customFormat="1" ht="27" x14ac:dyDescent="0.25">
      <c r="A165" s="55" t="s">
        <v>57</v>
      </c>
      <c r="B165" s="56" t="s">
        <v>58</v>
      </c>
      <c r="C165" s="56"/>
      <c r="D165" s="57">
        <f>D166</f>
        <v>1610000</v>
      </c>
      <c r="E165" s="58"/>
      <c r="F165" s="59"/>
      <c r="G165" s="60"/>
      <c r="H165" s="60"/>
    </row>
    <row r="166" spans="1:8" s="7" customFormat="1" ht="31.5" x14ac:dyDescent="0.25">
      <c r="A166" s="16" t="s">
        <v>138</v>
      </c>
      <c r="B166" s="10" t="s">
        <v>94</v>
      </c>
      <c r="C166" s="6"/>
      <c r="D166" s="11">
        <f>D167+D170+D173+D176</f>
        <v>1610000</v>
      </c>
    </row>
    <row r="167" spans="1:8" s="44" customFormat="1" ht="15.75" x14ac:dyDescent="0.25">
      <c r="A167" s="45" t="s">
        <v>59</v>
      </c>
      <c r="B167" s="42" t="s">
        <v>143</v>
      </c>
      <c r="C167" s="42"/>
      <c r="D167" s="43">
        <f>D168</f>
        <v>80000</v>
      </c>
    </row>
    <row r="168" spans="1:8" s="7" customFormat="1" ht="31.5" x14ac:dyDescent="0.25">
      <c r="A168" s="16" t="s">
        <v>8</v>
      </c>
      <c r="B168" s="10" t="s">
        <v>143</v>
      </c>
      <c r="C168" s="6">
        <v>200</v>
      </c>
      <c r="D168" s="11">
        <f>D169</f>
        <v>80000</v>
      </c>
    </row>
    <row r="169" spans="1:8" s="7" customFormat="1" ht="31.5" x14ac:dyDescent="0.25">
      <c r="A169" s="16" t="s">
        <v>10</v>
      </c>
      <c r="B169" s="10" t="s">
        <v>143</v>
      </c>
      <c r="C169" s="6">
        <v>240</v>
      </c>
      <c r="D169" s="11">
        <v>80000</v>
      </c>
    </row>
    <row r="170" spans="1:8" s="44" customFormat="1" ht="15.75" x14ac:dyDescent="0.25">
      <c r="A170" s="45" t="s">
        <v>60</v>
      </c>
      <c r="B170" s="42" t="s">
        <v>144</v>
      </c>
      <c r="C170" s="42"/>
      <c r="D170" s="43">
        <f>D171</f>
        <v>310000</v>
      </c>
    </row>
    <row r="171" spans="1:8" s="7" customFormat="1" ht="31.5" x14ac:dyDescent="0.25">
      <c r="A171" s="16" t="s">
        <v>8</v>
      </c>
      <c r="B171" s="10" t="s">
        <v>144</v>
      </c>
      <c r="C171" s="6">
        <v>200</v>
      </c>
      <c r="D171" s="11">
        <f>D172</f>
        <v>310000</v>
      </c>
    </row>
    <row r="172" spans="1:8" s="7" customFormat="1" ht="31.5" x14ac:dyDescent="0.25">
      <c r="A172" s="16" t="s">
        <v>10</v>
      </c>
      <c r="B172" s="10" t="s">
        <v>144</v>
      </c>
      <c r="C172" s="6">
        <v>240</v>
      </c>
      <c r="D172" s="11">
        <f>600000-290000</f>
        <v>310000</v>
      </c>
    </row>
    <row r="173" spans="1:8" s="15" customFormat="1" ht="25.5" x14ac:dyDescent="0.25">
      <c r="A173" s="51" t="s">
        <v>61</v>
      </c>
      <c r="B173" s="52" t="s">
        <v>145</v>
      </c>
      <c r="C173" s="13"/>
      <c r="D173" s="14">
        <f>D174</f>
        <v>150000</v>
      </c>
    </row>
    <row r="174" spans="1:8" s="7" customFormat="1" ht="31.5" x14ac:dyDescent="0.25">
      <c r="A174" s="16" t="s">
        <v>8</v>
      </c>
      <c r="B174" s="10" t="s">
        <v>145</v>
      </c>
      <c r="C174" s="6">
        <v>200</v>
      </c>
      <c r="D174" s="11">
        <f>D175</f>
        <v>150000</v>
      </c>
    </row>
    <row r="175" spans="1:8" s="7" customFormat="1" ht="31.5" x14ac:dyDescent="0.25">
      <c r="A175" s="16" t="s">
        <v>10</v>
      </c>
      <c r="B175" s="10" t="s">
        <v>145</v>
      </c>
      <c r="C175" s="6">
        <v>240</v>
      </c>
      <c r="D175" s="11">
        <f>300000-150000</f>
        <v>150000</v>
      </c>
    </row>
    <row r="176" spans="1:8" s="44" customFormat="1" ht="25.5" x14ac:dyDescent="0.25">
      <c r="A176" s="45" t="s">
        <v>62</v>
      </c>
      <c r="B176" s="42" t="s">
        <v>146</v>
      </c>
      <c r="C176" s="42"/>
      <c r="D176" s="43">
        <f>D177</f>
        <v>1070000</v>
      </c>
    </row>
    <row r="177" spans="1:8" s="7" customFormat="1" ht="31.5" x14ac:dyDescent="0.25">
      <c r="A177" s="16" t="s">
        <v>8</v>
      </c>
      <c r="B177" s="10" t="s">
        <v>146</v>
      </c>
      <c r="C177" s="6">
        <v>200</v>
      </c>
      <c r="D177" s="11">
        <f>D178</f>
        <v>1070000</v>
      </c>
    </row>
    <row r="178" spans="1:8" s="7" customFormat="1" ht="31.5" x14ac:dyDescent="0.25">
      <c r="A178" s="16" t="s">
        <v>10</v>
      </c>
      <c r="B178" s="79" t="s">
        <v>146</v>
      </c>
      <c r="C178" s="6">
        <v>240</v>
      </c>
      <c r="D178" s="11">
        <f>100000+1570000-600000</f>
        <v>1070000</v>
      </c>
    </row>
    <row r="179" spans="1:8" s="61" customFormat="1" ht="27" x14ac:dyDescent="0.25">
      <c r="A179" s="55" t="s">
        <v>164</v>
      </c>
      <c r="B179" s="56" t="s">
        <v>50</v>
      </c>
      <c r="C179" s="56"/>
      <c r="D179" s="57">
        <f>D180</f>
        <v>16099249.020000001</v>
      </c>
      <c r="E179" s="75"/>
      <c r="F179" s="59"/>
      <c r="G179" s="60"/>
      <c r="H179" s="60"/>
    </row>
    <row r="180" spans="1:8" s="8" customFormat="1" ht="31.5" x14ac:dyDescent="0.25">
      <c r="A180" s="33" t="s">
        <v>139</v>
      </c>
      <c r="B180" s="32" t="s">
        <v>122</v>
      </c>
      <c r="C180" s="32"/>
      <c r="D180" s="34">
        <f>D181+D188+D191</f>
        <v>16099249.020000001</v>
      </c>
    </row>
    <row r="181" spans="1:8" s="44" customFormat="1" ht="15.75" x14ac:dyDescent="0.25">
      <c r="A181" s="45" t="s">
        <v>2</v>
      </c>
      <c r="B181" s="42" t="s">
        <v>123</v>
      </c>
      <c r="C181" s="42"/>
      <c r="D181" s="43">
        <f>D182+D184+D186</f>
        <v>10879093.020000001</v>
      </c>
    </row>
    <row r="182" spans="1:8" s="15" customFormat="1" ht="63" x14ac:dyDescent="0.25">
      <c r="A182" s="12" t="s">
        <v>4</v>
      </c>
      <c r="B182" s="13" t="s">
        <v>123</v>
      </c>
      <c r="C182" s="13" t="s">
        <v>5</v>
      </c>
      <c r="D182" s="14">
        <f>D183</f>
        <v>8956563.0500000007</v>
      </c>
    </row>
    <row r="183" spans="1:8" s="7" customFormat="1" ht="31.5" x14ac:dyDescent="0.25">
      <c r="A183" s="16" t="s">
        <v>6</v>
      </c>
      <c r="B183" s="10" t="s">
        <v>123</v>
      </c>
      <c r="C183" s="10" t="s">
        <v>7</v>
      </c>
      <c r="D183" s="11">
        <v>8956563.0500000007</v>
      </c>
    </row>
    <row r="184" spans="1:8" s="7" customFormat="1" ht="31.5" x14ac:dyDescent="0.25">
      <c r="A184" s="16" t="s">
        <v>8</v>
      </c>
      <c r="B184" s="10" t="s">
        <v>123</v>
      </c>
      <c r="C184" s="10" t="s">
        <v>9</v>
      </c>
      <c r="D184" s="11">
        <f>D185</f>
        <v>1912529.97</v>
      </c>
    </row>
    <row r="185" spans="1:8" s="7" customFormat="1" ht="31.5" x14ac:dyDescent="0.25">
      <c r="A185" s="16" t="s">
        <v>10</v>
      </c>
      <c r="B185" s="10" t="s">
        <v>123</v>
      </c>
      <c r="C185" s="10" t="s">
        <v>11</v>
      </c>
      <c r="D185" s="11">
        <v>1912529.97</v>
      </c>
    </row>
    <row r="186" spans="1:8" s="7" customFormat="1" ht="15.75" x14ac:dyDescent="0.25">
      <c r="A186" s="16" t="s">
        <v>12</v>
      </c>
      <c r="B186" s="10" t="s">
        <v>123</v>
      </c>
      <c r="C186" s="10" t="s">
        <v>13</v>
      </c>
      <c r="D186" s="11">
        <f t="shared" ref="D186" si="10">D187</f>
        <v>10000</v>
      </c>
    </row>
    <row r="187" spans="1:8" s="7" customFormat="1" ht="15.75" x14ac:dyDescent="0.25">
      <c r="A187" s="16" t="s">
        <v>14</v>
      </c>
      <c r="B187" s="10" t="s">
        <v>123</v>
      </c>
      <c r="C187" s="10" t="s">
        <v>15</v>
      </c>
      <c r="D187" s="11">
        <v>10000</v>
      </c>
    </row>
    <row r="188" spans="1:8" s="44" customFormat="1" ht="25.5" x14ac:dyDescent="0.25">
      <c r="A188" s="68" t="s">
        <v>179</v>
      </c>
      <c r="B188" s="42" t="s">
        <v>182</v>
      </c>
      <c r="C188" s="42"/>
      <c r="D188" s="43">
        <f>D189</f>
        <v>3313348</v>
      </c>
    </row>
    <row r="189" spans="1:8" s="7" customFormat="1" ht="15.75" x14ac:dyDescent="0.25">
      <c r="A189" s="16" t="s">
        <v>184</v>
      </c>
      <c r="B189" s="10" t="s">
        <v>182</v>
      </c>
      <c r="C189" s="6">
        <v>500</v>
      </c>
      <c r="D189" s="11">
        <f>D190</f>
        <v>3313348</v>
      </c>
    </row>
    <row r="190" spans="1:8" s="7" customFormat="1" ht="15.75" x14ac:dyDescent="0.25">
      <c r="A190" s="16" t="s">
        <v>180</v>
      </c>
      <c r="B190" s="10" t="s">
        <v>182</v>
      </c>
      <c r="C190" s="6">
        <v>540</v>
      </c>
      <c r="D190" s="11">
        <v>3313348</v>
      </c>
    </row>
    <row r="191" spans="1:8" s="44" customFormat="1" ht="15.75" x14ac:dyDescent="0.25">
      <c r="A191" s="45" t="s">
        <v>24</v>
      </c>
      <c r="B191" s="42" t="s">
        <v>95</v>
      </c>
      <c r="C191" s="42"/>
      <c r="D191" s="43">
        <f>D193+D195+D197</f>
        <v>1906808</v>
      </c>
    </row>
    <row r="192" spans="1:8" s="7" customFormat="1" ht="31.5" x14ac:dyDescent="0.25">
      <c r="A192" s="18" t="s">
        <v>22</v>
      </c>
      <c r="B192" s="10" t="s">
        <v>95</v>
      </c>
      <c r="C192" s="10" t="s">
        <v>9</v>
      </c>
      <c r="D192" s="11">
        <f t="shared" ref="D192" si="11">D193</f>
        <v>1772808</v>
      </c>
      <c r="E192" s="37"/>
    </row>
    <row r="193" spans="1:8" s="7" customFormat="1" ht="31.5" x14ac:dyDescent="0.25">
      <c r="A193" s="18" t="s">
        <v>23</v>
      </c>
      <c r="B193" s="10" t="s">
        <v>95</v>
      </c>
      <c r="C193" s="10" t="s">
        <v>11</v>
      </c>
      <c r="D193" s="11">
        <f>179372+100000+1493436</f>
        <v>1772808</v>
      </c>
    </row>
    <row r="194" spans="1:8" s="7" customFormat="1" ht="15.75" x14ac:dyDescent="0.25">
      <c r="A194" s="5" t="s">
        <v>39</v>
      </c>
      <c r="B194" s="10" t="s">
        <v>95</v>
      </c>
      <c r="C194" s="10" t="s">
        <v>69</v>
      </c>
      <c r="D194" s="11">
        <f>D195</f>
        <v>80000</v>
      </c>
    </row>
    <row r="195" spans="1:8" s="7" customFormat="1" ht="15.75" x14ac:dyDescent="0.25">
      <c r="A195" s="18" t="s">
        <v>40</v>
      </c>
      <c r="B195" s="10" t="s">
        <v>95</v>
      </c>
      <c r="C195" s="10" t="s">
        <v>70</v>
      </c>
      <c r="D195" s="11">
        <v>80000</v>
      </c>
    </row>
    <row r="196" spans="1:8" s="7" customFormat="1" ht="15.75" x14ac:dyDescent="0.25">
      <c r="A196" s="25" t="s">
        <v>12</v>
      </c>
      <c r="B196" s="10" t="s">
        <v>95</v>
      </c>
      <c r="C196" s="6">
        <v>800</v>
      </c>
      <c r="D196" s="11">
        <f>D197</f>
        <v>54000</v>
      </c>
    </row>
    <row r="197" spans="1:8" s="7" customFormat="1" ht="15.75" x14ac:dyDescent="0.25">
      <c r="A197" s="26" t="s">
        <v>14</v>
      </c>
      <c r="B197" s="10" t="s">
        <v>95</v>
      </c>
      <c r="C197" s="6">
        <v>850</v>
      </c>
      <c r="D197" s="11">
        <v>54000</v>
      </c>
    </row>
    <row r="198" spans="1:8" s="61" customFormat="1" ht="13.5" x14ac:dyDescent="0.25">
      <c r="A198" s="55" t="s">
        <v>127</v>
      </c>
      <c r="B198" s="56" t="s">
        <v>82</v>
      </c>
      <c r="C198" s="56"/>
      <c r="D198" s="57">
        <f>D199</f>
        <v>767942</v>
      </c>
      <c r="E198" s="58"/>
      <c r="F198" s="59"/>
      <c r="G198" s="60"/>
      <c r="H198" s="60"/>
    </row>
    <row r="199" spans="1:8" s="44" customFormat="1" ht="15.75" x14ac:dyDescent="0.25">
      <c r="A199" s="45" t="s">
        <v>16</v>
      </c>
      <c r="B199" s="42" t="s">
        <v>51</v>
      </c>
      <c r="C199" s="42"/>
      <c r="D199" s="43">
        <f>D200</f>
        <v>767942</v>
      </c>
    </row>
    <row r="200" spans="1:8" s="7" customFormat="1" ht="63" x14ac:dyDescent="0.25">
      <c r="A200" s="16" t="s">
        <v>4</v>
      </c>
      <c r="B200" s="10" t="s">
        <v>51</v>
      </c>
      <c r="C200" s="10" t="s">
        <v>5</v>
      </c>
      <c r="D200" s="11">
        <f t="shared" ref="D200" si="12">D201</f>
        <v>767942</v>
      </c>
    </row>
    <row r="201" spans="1:8" s="7" customFormat="1" ht="31.5" x14ac:dyDescent="0.25">
      <c r="A201" s="16" t="s">
        <v>6</v>
      </c>
      <c r="B201" s="10" t="s">
        <v>51</v>
      </c>
      <c r="C201" s="10" t="s">
        <v>7</v>
      </c>
      <c r="D201" s="11">
        <v>767942</v>
      </c>
    </row>
    <row r="202" spans="1:8" s="61" customFormat="1" ht="27" x14ac:dyDescent="0.25">
      <c r="A202" s="55" t="s">
        <v>45</v>
      </c>
      <c r="B202" s="56" t="s">
        <v>47</v>
      </c>
      <c r="C202" s="56"/>
      <c r="D202" s="57">
        <f>D203+D206</f>
        <v>1631323</v>
      </c>
      <c r="E202" s="58"/>
      <c r="F202" s="59"/>
      <c r="G202" s="60"/>
      <c r="H202" s="60"/>
    </row>
    <row r="203" spans="1:8" s="44" customFormat="1" ht="15.75" x14ac:dyDescent="0.25">
      <c r="A203" s="45" t="s">
        <v>3</v>
      </c>
      <c r="B203" s="42" t="s">
        <v>48</v>
      </c>
      <c r="C203" s="42"/>
      <c r="D203" s="43">
        <f>D204</f>
        <v>375960</v>
      </c>
    </row>
    <row r="204" spans="1:8" s="7" customFormat="1" ht="63" x14ac:dyDescent="0.25">
      <c r="A204" s="16" t="s">
        <v>4</v>
      </c>
      <c r="B204" s="9" t="s">
        <v>48</v>
      </c>
      <c r="C204" s="10" t="s">
        <v>5</v>
      </c>
      <c r="D204" s="11">
        <f>D205</f>
        <v>375960</v>
      </c>
    </row>
    <row r="205" spans="1:8" s="7" customFormat="1" ht="31.5" x14ac:dyDescent="0.25">
      <c r="A205" s="16" t="s">
        <v>6</v>
      </c>
      <c r="B205" s="9" t="s">
        <v>48</v>
      </c>
      <c r="C205" s="10" t="s">
        <v>7</v>
      </c>
      <c r="D205" s="11">
        <v>375960</v>
      </c>
    </row>
    <row r="206" spans="1:8" s="15" customFormat="1" ht="15.75" x14ac:dyDescent="0.25">
      <c r="A206" s="51" t="s">
        <v>46</v>
      </c>
      <c r="B206" s="52" t="s">
        <v>49</v>
      </c>
      <c r="C206" s="13"/>
      <c r="D206" s="14">
        <f>D207</f>
        <v>1255363</v>
      </c>
    </row>
    <row r="207" spans="1:8" s="7" customFormat="1" ht="63" x14ac:dyDescent="0.25">
      <c r="A207" s="16" t="s">
        <v>4</v>
      </c>
      <c r="B207" s="10" t="s">
        <v>49</v>
      </c>
      <c r="C207" s="10" t="s">
        <v>5</v>
      </c>
      <c r="D207" s="11">
        <f>D208</f>
        <v>1255363</v>
      </c>
    </row>
    <row r="208" spans="1:8" s="7" customFormat="1" ht="31.5" x14ac:dyDescent="0.25">
      <c r="A208" s="16" t="s">
        <v>6</v>
      </c>
      <c r="B208" s="10" t="s">
        <v>49</v>
      </c>
      <c r="C208" s="10" t="s">
        <v>7</v>
      </c>
      <c r="D208" s="11">
        <v>1255363</v>
      </c>
      <c r="E208" s="37"/>
    </row>
    <row r="209" spans="1:8" s="61" customFormat="1" ht="13.5" x14ac:dyDescent="0.25">
      <c r="A209" s="55" t="s">
        <v>52</v>
      </c>
      <c r="B209" s="56" t="s">
        <v>125</v>
      </c>
      <c r="C209" s="56"/>
      <c r="D209" s="57">
        <f>D210</f>
        <v>50000</v>
      </c>
      <c r="E209" s="58"/>
      <c r="F209" s="59"/>
      <c r="G209" s="60"/>
      <c r="H209" s="60"/>
    </row>
    <row r="210" spans="1:8" s="15" customFormat="1" ht="15.75" x14ac:dyDescent="0.25">
      <c r="A210" s="51" t="s">
        <v>52</v>
      </c>
      <c r="B210" s="52" t="s">
        <v>126</v>
      </c>
      <c r="C210" s="13"/>
      <c r="D210" s="14">
        <f>D211</f>
        <v>50000</v>
      </c>
    </row>
    <row r="211" spans="1:8" s="7" customFormat="1" ht="15.75" x14ac:dyDescent="0.25">
      <c r="A211" s="18" t="s">
        <v>12</v>
      </c>
      <c r="B211" s="10" t="s">
        <v>126</v>
      </c>
      <c r="C211" s="6">
        <v>800</v>
      </c>
      <c r="D211" s="11">
        <f>D212</f>
        <v>50000</v>
      </c>
    </row>
    <row r="212" spans="1:8" s="7" customFormat="1" ht="15.75" x14ac:dyDescent="0.25">
      <c r="A212" s="18" t="s">
        <v>17</v>
      </c>
      <c r="B212" s="10" t="s">
        <v>126</v>
      </c>
      <c r="C212" s="6">
        <v>870</v>
      </c>
      <c r="D212" s="11">
        <v>50000</v>
      </c>
    </row>
    <row r="213" spans="1:8" s="61" customFormat="1" ht="27" x14ac:dyDescent="0.25">
      <c r="A213" s="55" t="s">
        <v>211</v>
      </c>
      <c r="B213" s="56" t="s">
        <v>214</v>
      </c>
      <c r="C213" s="56"/>
      <c r="D213" s="57">
        <f>D214</f>
        <v>281230</v>
      </c>
      <c r="E213" s="58"/>
      <c r="F213" s="59"/>
      <c r="G213" s="60"/>
      <c r="H213" s="60"/>
    </row>
    <row r="214" spans="1:8" s="7" customFormat="1" ht="51" x14ac:dyDescent="0.25">
      <c r="A214" s="74" t="s">
        <v>212</v>
      </c>
      <c r="B214" s="71" t="s">
        <v>214</v>
      </c>
      <c r="C214" s="71" t="s">
        <v>5</v>
      </c>
      <c r="D214" s="11">
        <f>D215</f>
        <v>281230</v>
      </c>
    </row>
    <row r="215" spans="1:8" s="7" customFormat="1" ht="25.5" x14ac:dyDescent="0.25">
      <c r="A215" s="74" t="s">
        <v>213</v>
      </c>
      <c r="B215" s="71" t="s">
        <v>214</v>
      </c>
      <c r="C215" s="71" t="s">
        <v>7</v>
      </c>
      <c r="D215" s="11">
        <v>281230</v>
      </c>
    </row>
    <row r="216" spans="1:8" ht="16.5" x14ac:dyDescent="0.25">
      <c r="A216" s="69" t="s">
        <v>181</v>
      </c>
      <c r="B216" s="3"/>
      <c r="C216" s="3"/>
      <c r="D216" s="4">
        <f>D7+D33+D38+D49+D62+D67+D83+D91+D117+D122+D139+D165+D179+D198+D202+D209+D213+D112</f>
        <v>107068817.86999999</v>
      </c>
      <c r="E216" s="40"/>
    </row>
    <row r="217" spans="1:8" s="7" customFormat="1" ht="15.75" x14ac:dyDescent="0.25"/>
    <row r="218" spans="1:8" s="7" customFormat="1" ht="15.75" x14ac:dyDescent="0.25">
      <c r="D218" s="37"/>
    </row>
    <row r="219" spans="1:8" s="7" customFormat="1" ht="15.75" x14ac:dyDescent="0.25">
      <c r="D219" s="37"/>
    </row>
    <row r="220" spans="1:8" s="7" customFormat="1" ht="15.75" x14ac:dyDescent="0.25"/>
    <row r="221" spans="1:8" s="7" customFormat="1" ht="15.75" x14ac:dyDescent="0.25"/>
    <row r="222" spans="1:8" s="7" customFormat="1" ht="15.75" x14ac:dyDescent="0.25"/>
    <row r="223" spans="1:8" s="7" customFormat="1" ht="15.75" x14ac:dyDescent="0.25"/>
    <row r="224" spans="1:8" s="7" customFormat="1" ht="15.75" x14ac:dyDescent="0.25"/>
    <row r="225" s="7" customFormat="1" ht="15.75" x14ac:dyDescent="0.25"/>
    <row r="226" s="7" customFormat="1" ht="15.75" x14ac:dyDescent="0.25"/>
    <row r="227" s="7" customFormat="1" ht="15.75" x14ac:dyDescent="0.25"/>
    <row r="228" s="7" customFormat="1" ht="15.75" x14ac:dyDescent="0.25"/>
    <row r="229" s="7" customFormat="1" ht="15.75" x14ac:dyDescent="0.25"/>
    <row r="230" s="7" customFormat="1" ht="15.75" x14ac:dyDescent="0.25"/>
    <row r="231" s="7" customFormat="1" ht="15.75" x14ac:dyDescent="0.25"/>
    <row r="232" s="7" customFormat="1" ht="15.75" x14ac:dyDescent="0.25"/>
    <row r="233" s="7" customFormat="1" ht="15.75" x14ac:dyDescent="0.25"/>
    <row r="234" s="7" customFormat="1" ht="15.75" x14ac:dyDescent="0.25"/>
    <row r="235" s="7" customFormat="1" ht="15.75" x14ac:dyDescent="0.25"/>
    <row r="236" s="7" customFormat="1" ht="15.75" x14ac:dyDescent="0.25"/>
    <row r="237" s="7" customFormat="1" ht="15.75" x14ac:dyDescent="0.25"/>
    <row r="238" s="7" customFormat="1" ht="15.75" x14ac:dyDescent="0.25"/>
    <row r="239" s="7" customFormat="1" ht="15.75" x14ac:dyDescent="0.25"/>
    <row r="240" s="7" customFormat="1" ht="15.75" x14ac:dyDescent="0.25"/>
    <row r="241" s="7" customFormat="1" ht="15.75" x14ac:dyDescent="0.25"/>
    <row r="242" s="7" customFormat="1" ht="15.75" x14ac:dyDescent="0.25"/>
    <row r="243" s="7" customFormat="1" ht="15.75" x14ac:dyDescent="0.25"/>
    <row r="244" s="7" customFormat="1" ht="15.75" x14ac:dyDescent="0.25"/>
    <row r="245" s="7" customFormat="1" ht="15.75" x14ac:dyDescent="0.25"/>
    <row r="246" s="7" customFormat="1" ht="15.75" x14ac:dyDescent="0.25"/>
    <row r="247" s="7" customFormat="1" ht="15.75" x14ac:dyDescent="0.25"/>
    <row r="248" s="7" customFormat="1" ht="15.75" x14ac:dyDescent="0.25"/>
    <row r="249" s="7" customFormat="1" ht="15.75" x14ac:dyDescent="0.25"/>
    <row r="250" s="7" customFormat="1" ht="15.75" x14ac:dyDescent="0.25"/>
    <row r="251" s="7" customFormat="1" ht="15.75" x14ac:dyDescent="0.25"/>
    <row r="252" s="7" customFormat="1" ht="15.75" x14ac:dyDescent="0.25"/>
    <row r="253" s="7" customFormat="1" ht="15.75" x14ac:dyDescent="0.25"/>
    <row r="254" s="7" customFormat="1" ht="15.75" x14ac:dyDescent="0.25"/>
    <row r="255" s="7" customFormat="1" ht="15.75" x14ac:dyDescent="0.25"/>
    <row r="256" s="7" customFormat="1" ht="15.75" x14ac:dyDescent="0.25"/>
    <row r="257" s="7" customFormat="1" ht="15.75" x14ac:dyDescent="0.25"/>
    <row r="258" s="7" customFormat="1" ht="15.75" x14ac:dyDescent="0.25"/>
    <row r="259" s="7" customFormat="1" ht="15.75" x14ac:dyDescent="0.25"/>
    <row r="260" s="7" customFormat="1" ht="15.75" x14ac:dyDescent="0.25"/>
    <row r="261" s="7" customFormat="1" ht="15.75" x14ac:dyDescent="0.25"/>
    <row r="262" s="7" customFormat="1" ht="15.75" x14ac:dyDescent="0.25"/>
    <row r="263" s="7" customFormat="1" ht="15.75" x14ac:dyDescent="0.25"/>
    <row r="264" s="7" customFormat="1" ht="15.75" x14ac:dyDescent="0.25"/>
    <row r="265" s="7" customFormat="1" ht="15.75" x14ac:dyDescent="0.25"/>
    <row r="266" s="7" customFormat="1" ht="15.75" x14ac:dyDescent="0.25"/>
    <row r="267" s="7" customFormat="1" ht="15.75" x14ac:dyDescent="0.25"/>
    <row r="268" s="7" customFormat="1" ht="15.75" x14ac:dyDescent="0.25"/>
    <row r="269" s="7" customFormat="1" ht="15.75" x14ac:dyDescent="0.25"/>
    <row r="270" s="7" customFormat="1" ht="15.75" x14ac:dyDescent="0.25"/>
    <row r="271" s="7" customFormat="1" ht="15.75" x14ac:dyDescent="0.25"/>
    <row r="272" s="7" customFormat="1" ht="15.75" x14ac:dyDescent="0.25"/>
    <row r="273" s="7" customFormat="1" ht="15.75" x14ac:dyDescent="0.25"/>
    <row r="274" s="7" customFormat="1" ht="15.75" x14ac:dyDescent="0.25"/>
    <row r="275" s="7" customFormat="1" ht="15.75" x14ac:dyDescent="0.25"/>
    <row r="276" s="7" customFormat="1" ht="15.75" x14ac:dyDescent="0.25"/>
    <row r="277" s="7" customFormat="1" ht="15.75" x14ac:dyDescent="0.25"/>
    <row r="278" s="7" customFormat="1" ht="15.75" x14ac:dyDescent="0.25"/>
    <row r="279" s="7" customFormat="1" ht="15.75" x14ac:dyDescent="0.25"/>
    <row r="280" s="7" customFormat="1" ht="15.75" x14ac:dyDescent="0.25"/>
    <row r="281" s="7" customFormat="1" ht="15.75" x14ac:dyDescent="0.25"/>
    <row r="282" s="7" customFormat="1" ht="15.75" x14ac:dyDescent="0.25"/>
    <row r="283" s="7" customFormat="1" ht="15.75" x14ac:dyDescent="0.25"/>
    <row r="284" s="7" customFormat="1" ht="15.75" x14ac:dyDescent="0.25"/>
    <row r="285" s="7" customFormat="1" ht="15.75" x14ac:dyDescent="0.25"/>
    <row r="286" s="7" customFormat="1" ht="15.75" x14ac:dyDescent="0.25"/>
    <row r="287" s="7" customFormat="1" ht="15.75" x14ac:dyDescent="0.25"/>
    <row r="288" s="7" customFormat="1" ht="15.75" x14ac:dyDescent="0.25"/>
    <row r="289" s="7" customFormat="1" ht="15.75" x14ac:dyDescent="0.25"/>
    <row r="290" s="7" customFormat="1" ht="15.75" x14ac:dyDescent="0.25"/>
    <row r="291" s="7" customFormat="1" ht="15.75" x14ac:dyDescent="0.25"/>
    <row r="292" s="7" customFormat="1" ht="15.75" x14ac:dyDescent="0.25"/>
    <row r="293" s="7" customFormat="1" ht="15.75" x14ac:dyDescent="0.25"/>
    <row r="294" s="7" customFormat="1" ht="15.75" x14ac:dyDescent="0.25"/>
    <row r="295" s="7" customFormat="1" ht="15.75" x14ac:dyDescent="0.25"/>
    <row r="296" s="7" customFormat="1" ht="15.75" x14ac:dyDescent="0.25"/>
    <row r="297" s="7" customFormat="1" ht="15.75" x14ac:dyDescent="0.25"/>
    <row r="298" s="7" customFormat="1" ht="15.75" x14ac:dyDescent="0.25"/>
    <row r="299" s="7" customFormat="1" ht="15.75" x14ac:dyDescent="0.25"/>
    <row r="300" s="7" customFormat="1" ht="15.75" x14ac:dyDescent="0.25"/>
    <row r="301" s="7" customFormat="1" ht="15.75" x14ac:dyDescent="0.25"/>
    <row r="302" s="7" customFormat="1" ht="15.75" x14ac:dyDescent="0.25"/>
    <row r="303" s="7" customFormat="1" ht="15.75" x14ac:dyDescent="0.25"/>
    <row r="304" s="7" customFormat="1" ht="15.75" x14ac:dyDescent="0.25"/>
    <row r="305" s="7" customFormat="1" ht="15.75" x14ac:dyDescent="0.25"/>
    <row r="306" s="7" customFormat="1" ht="15.75" x14ac:dyDescent="0.25"/>
    <row r="307" s="7" customFormat="1" ht="15.75" x14ac:dyDescent="0.25"/>
    <row r="308" s="7" customFormat="1" ht="15.75" x14ac:dyDescent="0.25"/>
    <row r="309" s="7" customFormat="1" ht="15.75" x14ac:dyDescent="0.25"/>
    <row r="310" s="7" customFormat="1" ht="15.75" x14ac:dyDescent="0.25"/>
    <row r="311" s="7" customFormat="1" ht="15.75" x14ac:dyDescent="0.25"/>
    <row r="312" s="7" customFormat="1" ht="15.75" x14ac:dyDescent="0.25"/>
    <row r="313" s="7" customFormat="1" ht="15.75" x14ac:dyDescent="0.25"/>
    <row r="314" s="7" customFormat="1" ht="15.75" x14ac:dyDescent="0.25"/>
    <row r="315" s="7" customFormat="1" ht="15.75" x14ac:dyDescent="0.25"/>
    <row r="316" s="7" customFormat="1" ht="15.75" x14ac:dyDescent="0.25"/>
    <row r="317" s="7" customFormat="1" ht="15.75" x14ac:dyDescent="0.25"/>
    <row r="318" s="7" customFormat="1" ht="15.75" x14ac:dyDescent="0.25"/>
    <row r="319" s="7" customFormat="1" ht="15.75" x14ac:dyDescent="0.25"/>
    <row r="320" s="7" customFormat="1" ht="15.75" x14ac:dyDescent="0.25"/>
    <row r="321" s="7" customFormat="1" ht="15.75" x14ac:dyDescent="0.25"/>
    <row r="322" s="7" customFormat="1" ht="15.75" x14ac:dyDescent="0.25"/>
    <row r="323" s="7" customFormat="1" ht="15.75" x14ac:dyDescent="0.25"/>
    <row r="324" s="7" customFormat="1" ht="15.75" x14ac:dyDescent="0.25"/>
    <row r="325" s="7" customFormat="1" ht="15.75" x14ac:dyDescent="0.25"/>
    <row r="326" s="7" customFormat="1" ht="15.75" x14ac:dyDescent="0.25"/>
    <row r="327" s="7" customFormat="1" ht="15.75" x14ac:dyDescent="0.25"/>
    <row r="328" s="7" customFormat="1" ht="15.75" x14ac:dyDescent="0.25"/>
    <row r="329" s="7" customFormat="1" ht="15.75" x14ac:dyDescent="0.25"/>
    <row r="330" s="7" customFormat="1" ht="15.75" x14ac:dyDescent="0.25"/>
    <row r="331" s="7" customFormat="1" ht="15.75" x14ac:dyDescent="0.25"/>
    <row r="332" s="7" customFormat="1" ht="15.75" x14ac:dyDescent="0.25"/>
    <row r="333" s="7" customFormat="1" ht="15.75" x14ac:dyDescent="0.25"/>
    <row r="334" s="7" customFormat="1" ht="15.75" x14ac:dyDescent="0.25"/>
    <row r="335" s="7" customFormat="1" ht="15.75" x14ac:dyDescent="0.25"/>
    <row r="336" s="7" customFormat="1" ht="15.75" x14ac:dyDescent="0.25"/>
    <row r="337" s="7" customFormat="1" ht="15.75" x14ac:dyDescent="0.25"/>
    <row r="338" s="7" customFormat="1" ht="15.75" x14ac:dyDescent="0.25"/>
    <row r="339" s="7" customFormat="1" ht="15.75" x14ac:dyDescent="0.25"/>
    <row r="340" s="7" customFormat="1" ht="15.75" x14ac:dyDescent="0.25"/>
    <row r="341" s="7" customFormat="1" ht="15.75" x14ac:dyDescent="0.25"/>
    <row r="342" s="7" customFormat="1" ht="15.75" x14ac:dyDescent="0.25"/>
    <row r="343" s="7" customFormat="1" ht="15.75" x14ac:dyDescent="0.25"/>
    <row r="344" s="7" customFormat="1" ht="15.75" x14ac:dyDescent="0.25"/>
    <row r="345" s="7" customFormat="1" ht="15.75" x14ac:dyDescent="0.25"/>
    <row r="346" s="7" customFormat="1" ht="15.75" x14ac:dyDescent="0.25"/>
    <row r="347" s="7" customFormat="1" ht="15.75" x14ac:dyDescent="0.25"/>
    <row r="348" s="7" customFormat="1" ht="15.75" x14ac:dyDescent="0.25"/>
    <row r="349" s="7" customFormat="1" ht="15.75" x14ac:dyDescent="0.25"/>
    <row r="350" s="7" customFormat="1" ht="15.75" x14ac:dyDescent="0.25"/>
    <row r="351" s="7" customFormat="1" ht="15.75" x14ac:dyDescent="0.25"/>
    <row r="352" s="7" customFormat="1" ht="15.75" x14ac:dyDescent="0.25"/>
    <row r="353" s="7" customFormat="1" ht="15.75" x14ac:dyDescent="0.25"/>
    <row r="354" s="7" customFormat="1" ht="15.75" x14ac:dyDescent="0.25"/>
    <row r="355" s="7" customFormat="1" ht="15.75" x14ac:dyDescent="0.25"/>
    <row r="356" s="7" customFormat="1" ht="15.75" x14ac:dyDescent="0.25"/>
    <row r="357" s="7" customFormat="1" ht="15.75" x14ac:dyDescent="0.25"/>
    <row r="358" s="7" customFormat="1" ht="15.75" x14ac:dyDescent="0.25"/>
    <row r="359" s="7" customFormat="1" ht="15.75" x14ac:dyDescent="0.25"/>
    <row r="360" s="7" customFormat="1" ht="15.75" x14ac:dyDescent="0.25"/>
    <row r="361" s="7" customFormat="1" ht="15.75" x14ac:dyDescent="0.25"/>
    <row r="362" s="7" customFormat="1" ht="15.75" x14ac:dyDescent="0.25"/>
    <row r="363" s="7" customFormat="1" ht="15.75" x14ac:dyDescent="0.25"/>
    <row r="364" s="7" customFormat="1" ht="15.75" x14ac:dyDescent="0.25"/>
    <row r="365" s="7" customFormat="1" ht="15.75" x14ac:dyDescent="0.25"/>
    <row r="366" s="7" customFormat="1" ht="15.75" x14ac:dyDescent="0.25"/>
    <row r="367" s="7" customFormat="1" ht="15.75" x14ac:dyDescent="0.25"/>
    <row r="368" s="7" customFormat="1" ht="15.75" x14ac:dyDescent="0.25"/>
    <row r="369" s="7" customFormat="1" ht="15.75" x14ac:dyDescent="0.25"/>
    <row r="370" s="7" customFormat="1" ht="15.75" x14ac:dyDescent="0.25"/>
    <row r="371" s="7" customFormat="1" ht="15.75" x14ac:dyDescent="0.25"/>
    <row r="372" s="7" customFormat="1" ht="15.75" x14ac:dyDescent="0.25"/>
    <row r="373" s="7" customFormat="1" ht="15.75" x14ac:dyDescent="0.25"/>
    <row r="374" s="7" customFormat="1" ht="15.75" x14ac:dyDescent="0.25"/>
    <row r="375" s="7" customFormat="1" ht="15.75" x14ac:dyDescent="0.25"/>
    <row r="376" s="7" customFormat="1" ht="15.75" x14ac:dyDescent="0.25"/>
    <row r="377" s="7" customFormat="1" ht="15.75" x14ac:dyDescent="0.25"/>
    <row r="378" s="7" customFormat="1" ht="15.75" x14ac:dyDescent="0.25"/>
    <row r="379" s="7" customFormat="1" ht="15.75" x14ac:dyDescent="0.25"/>
    <row r="380" s="7" customFormat="1" ht="15.75" x14ac:dyDescent="0.25"/>
    <row r="381" s="7" customFormat="1" ht="15.75" x14ac:dyDescent="0.25"/>
    <row r="382" s="7" customFormat="1" ht="15.75" x14ac:dyDescent="0.25"/>
    <row r="383" s="7" customFormat="1" ht="15.75" x14ac:dyDescent="0.25"/>
    <row r="384" s="7" customFormat="1" ht="15.75" x14ac:dyDescent="0.25"/>
    <row r="385" s="7" customFormat="1" ht="15.75" x14ac:dyDescent="0.25"/>
    <row r="386" s="7" customFormat="1" ht="15.75" x14ac:dyDescent="0.25"/>
    <row r="387" s="7" customFormat="1" ht="15.75" x14ac:dyDescent="0.25"/>
    <row r="388" s="7" customFormat="1" ht="15.75" x14ac:dyDescent="0.25"/>
    <row r="389" s="7" customFormat="1" ht="15.75" x14ac:dyDescent="0.25"/>
    <row r="390" s="7" customFormat="1" ht="15.75" x14ac:dyDescent="0.25"/>
    <row r="391" s="7" customFormat="1" ht="15.75" x14ac:dyDescent="0.25"/>
    <row r="392" s="7" customFormat="1" ht="15.75" x14ac:dyDescent="0.25"/>
    <row r="393" s="7" customFormat="1" ht="15.75" x14ac:dyDescent="0.25"/>
    <row r="394" s="7" customFormat="1" ht="15.75" x14ac:dyDescent="0.25"/>
    <row r="395" s="7" customFormat="1" ht="15.75" x14ac:dyDescent="0.25"/>
    <row r="396" s="7" customFormat="1" ht="15.75" x14ac:dyDescent="0.25"/>
    <row r="397" s="7" customFormat="1" ht="15.75" x14ac:dyDescent="0.25"/>
    <row r="398" s="7" customFormat="1" ht="15.75" x14ac:dyDescent="0.25"/>
    <row r="399" s="7" customFormat="1" ht="15.75" x14ac:dyDescent="0.25"/>
    <row r="400" s="7" customFormat="1" ht="15.75" x14ac:dyDescent="0.25"/>
    <row r="401" s="7" customFormat="1" ht="15.75" x14ac:dyDescent="0.25"/>
    <row r="402" s="7" customFormat="1" ht="15.75" x14ac:dyDescent="0.25"/>
    <row r="403" s="7" customFormat="1" ht="15.75" x14ac:dyDescent="0.25"/>
    <row r="404" s="7" customFormat="1" ht="15.75" x14ac:dyDescent="0.25"/>
    <row r="405" s="7" customFormat="1" ht="15.75" x14ac:dyDescent="0.25"/>
    <row r="406" s="7" customFormat="1" ht="15.75" x14ac:dyDescent="0.25"/>
    <row r="407" s="7" customFormat="1" ht="15.75" x14ac:dyDescent="0.25"/>
    <row r="408" s="7" customFormat="1" ht="15.75" x14ac:dyDescent="0.25"/>
    <row r="409" s="7" customFormat="1" ht="15.75" x14ac:dyDescent="0.25"/>
    <row r="410" s="7" customFormat="1" ht="15.75" x14ac:dyDescent="0.25"/>
    <row r="411" s="7" customFormat="1" ht="15.75" x14ac:dyDescent="0.25"/>
    <row r="412" s="7" customFormat="1" ht="15.75" x14ac:dyDescent="0.25"/>
    <row r="413" s="7" customFormat="1" ht="15.75" x14ac:dyDescent="0.25"/>
    <row r="414" s="7" customFormat="1" ht="15.75" x14ac:dyDescent="0.25"/>
    <row r="415" s="7" customFormat="1" ht="15.75" x14ac:dyDescent="0.25"/>
    <row r="416" s="7" customFormat="1" ht="15.75" x14ac:dyDescent="0.25"/>
    <row r="417" s="7" customFormat="1" ht="15.75" x14ac:dyDescent="0.25"/>
    <row r="418" s="7" customFormat="1" ht="15.75" x14ac:dyDescent="0.25"/>
    <row r="419" s="7" customFormat="1" ht="15.75" x14ac:dyDescent="0.25"/>
    <row r="420" s="7" customFormat="1" ht="15.75" x14ac:dyDescent="0.25"/>
    <row r="421" s="7" customFormat="1" ht="15.75" x14ac:dyDescent="0.25"/>
    <row r="422" s="7" customFormat="1" ht="15.75" x14ac:dyDescent="0.25"/>
    <row r="423" s="7" customFormat="1" ht="15.75" x14ac:dyDescent="0.25"/>
    <row r="424" s="7" customFormat="1" ht="15.75" x14ac:dyDescent="0.25"/>
    <row r="425" s="7" customFormat="1" ht="15.75" x14ac:dyDescent="0.25"/>
    <row r="426" s="7" customFormat="1" ht="15.75" x14ac:dyDescent="0.25"/>
    <row r="427" s="7" customFormat="1" ht="15.75" x14ac:dyDescent="0.25"/>
    <row r="428" s="7" customFormat="1" ht="15.75" x14ac:dyDescent="0.25"/>
    <row r="429" s="7" customFormat="1" ht="15.75" x14ac:dyDescent="0.25"/>
    <row r="430" s="7" customFormat="1" ht="15.75" x14ac:dyDescent="0.25"/>
    <row r="431" s="7" customFormat="1" ht="15.75" x14ac:dyDescent="0.25"/>
    <row r="432" s="7" customFormat="1" ht="15.75" x14ac:dyDescent="0.25"/>
    <row r="433" s="7" customFormat="1" ht="15.75" x14ac:dyDescent="0.25"/>
    <row r="434" s="7" customFormat="1" ht="15.75" x14ac:dyDescent="0.25"/>
    <row r="435" s="7" customFormat="1" ht="15.75" x14ac:dyDescent="0.25"/>
    <row r="436" s="7" customFormat="1" ht="15.75" x14ac:dyDescent="0.25"/>
    <row r="437" s="7" customFormat="1" ht="15.75" x14ac:dyDescent="0.25"/>
    <row r="438" s="7" customFormat="1" ht="15.75" x14ac:dyDescent="0.25"/>
    <row r="439" s="7" customFormat="1" ht="15.75" x14ac:dyDescent="0.25"/>
    <row r="440" s="7" customFormat="1" ht="15.75" x14ac:dyDescent="0.25"/>
    <row r="441" s="7" customFormat="1" ht="15.75" x14ac:dyDescent="0.25"/>
    <row r="442" s="7" customFormat="1" ht="15.75" x14ac:dyDescent="0.25"/>
    <row r="443" s="7" customFormat="1" ht="15.75" x14ac:dyDescent="0.25"/>
    <row r="444" s="7" customFormat="1" ht="15.75" x14ac:dyDescent="0.25"/>
    <row r="445" s="7" customFormat="1" ht="15.75" x14ac:dyDescent="0.25"/>
    <row r="446" s="7" customFormat="1" ht="15.75" x14ac:dyDescent="0.25"/>
    <row r="447" s="7" customFormat="1" ht="15.75" x14ac:dyDescent="0.25"/>
    <row r="448" s="7" customFormat="1" ht="15.75" x14ac:dyDescent="0.25"/>
    <row r="449" s="7" customFormat="1" ht="15.75" x14ac:dyDescent="0.25"/>
    <row r="450" s="7" customFormat="1" ht="15.75" x14ac:dyDescent="0.25"/>
    <row r="451" s="7" customFormat="1" ht="15.75" x14ac:dyDescent="0.25"/>
    <row r="452" s="7" customFormat="1" ht="15.75" x14ac:dyDescent="0.25"/>
    <row r="453" s="7" customFormat="1" ht="15.75" x14ac:dyDescent="0.25"/>
    <row r="454" s="7" customFormat="1" ht="15.75" x14ac:dyDescent="0.25"/>
    <row r="455" s="7" customFormat="1" ht="15.75" x14ac:dyDescent="0.25"/>
    <row r="456" s="7" customFormat="1" ht="15.75" x14ac:dyDescent="0.25"/>
    <row r="457" s="7" customFormat="1" ht="15.75" x14ac:dyDescent="0.25"/>
    <row r="458" s="7" customFormat="1" ht="15.75" x14ac:dyDescent="0.25"/>
    <row r="459" s="7" customFormat="1" ht="15.75" x14ac:dyDescent="0.25"/>
    <row r="460" s="7" customFormat="1" ht="15.75" x14ac:dyDescent="0.25"/>
    <row r="461" s="7" customFormat="1" ht="15.75" x14ac:dyDescent="0.25"/>
    <row r="462" s="7" customFormat="1" ht="15.75" x14ac:dyDescent="0.25"/>
    <row r="463" s="7" customFormat="1" ht="15.75" x14ac:dyDescent="0.25"/>
    <row r="464" s="7" customFormat="1" ht="15.75" x14ac:dyDescent="0.25"/>
    <row r="465" s="7" customFormat="1" ht="15.75" x14ac:dyDescent="0.25"/>
    <row r="466" s="7" customFormat="1" ht="15.75" x14ac:dyDescent="0.25"/>
    <row r="467" s="7" customFormat="1" ht="15.75" x14ac:dyDescent="0.25"/>
    <row r="468" s="7" customFormat="1" ht="15.75" x14ac:dyDescent="0.25"/>
    <row r="469" s="7" customFormat="1" ht="15.75" x14ac:dyDescent="0.25"/>
    <row r="470" s="7" customFormat="1" ht="15.75" x14ac:dyDescent="0.25"/>
    <row r="471" s="7" customFormat="1" ht="15.75" x14ac:dyDescent="0.25"/>
    <row r="472" s="7" customFormat="1" ht="15.75" x14ac:dyDescent="0.25"/>
    <row r="473" s="7" customFormat="1" ht="15.75" x14ac:dyDescent="0.25"/>
    <row r="474" s="7" customFormat="1" ht="15.75" x14ac:dyDescent="0.25"/>
    <row r="475" s="7" customFormat="1" ht="15.75" x14ac:dyDescent="0.25"/>
    <row r="476" s="7" customFormat="1" ht="15.75" x14ac:dyDescent="0.25"/>
    <row r="477" s="7" customFormat="1" ht="15.75" x14ac:dyDescent="0.25"/>
    <row r="478" s="7" customFormat="1" ht="15.75" x14ac:dyDescent="0.25"/>
    <row r="479" s="7" customFormat="1" ht="15.75" x14ac:dyDescent="0.25"/>
    <row r="480" s="7" customFormat="1" ht="15.75" x14ac:dyDescent="0.25"/>
    <row r="481" s="7" customFormat="1" ht="15.75" x14ac:dyDescent="0.25"/>
    <row r="482" s="7" customFormat="1" ht="15.75" x14ac:dyDescent="0.25"/>
    <row r="483" s="7" customFormat="1" ht="15.75" x14ac:dyDescent="0.25"/>
    <row r="484" s="7" customFormat="1" ht="15.75" x14ac:dyDescent="0.25"/>
    <row r="485" s="7" customFormat="1" ht="15.75" x14ac:dyDescent="0.25"/>
    <row r="486" s="7" customFormat="1" ht="15.75" x14ac:dyDescent="0.25"/>
    <row r="487" s="7" customFormat="1" ht="15.75" x14ac:dyDescent="0.25"/>
    <row r="488" s="7" customFormat="1" ht="15.75" x14ac:dyDescent="0.25"/>
    <row r="489" s="7" customFormat="1" ht="15.75" x14ac:dyDescent="0.25"/>
    <row r="490" s="7" customFormat="1" ht="15.75" x14ac:dyDescent="0.25"/>
    <row r="491" s="7" customFormat="1" ht="15.75" x14ac:dyDescent="0.25"/>
    <row r="492" s="7" customFormat="1" ht="15.75" x14ac:dyDescent="0.25"/>
    <row r="493" s="7" customFormat="1" ht="15.75" x14ac:dyDescent="0.25"/>
    <row r="494" s="7" customFormat="1" ht="15.75" x14ac:dyDescent="0.25"/>
    <row r="495" s="7" customFormat="1" ht="15.75" x14ac:dyDescent="0.25"/>
    <row r="496" s="7" customFormat="1" ht="15.75" x14ac:dyDescent="0.25"/>
    <row r="497" s="7" customFormat="1" ht="15.75" x14ac:dyDescent="0.25"/>
    <row r="498" s="7" customFormat="1" ht="15.75" x14ac:dyDescent="0.25"/>
    <row r="499" s="7" customFormat="1" ht="15.75" x14ac:dyDescent="0.25"/>
    <row r="500" s="7" customFormat="1" ht="15.75" x14ac:dyDescent="0.25"/>
    <row r="501" s="7" customFormat="1" ht="15.75" x14ac:dyDescent="0.25"/>
    <row r="502" s="7" customFormat="1" ht="15.75" x14ac:dyDescent="0.25"/>
    <row r="503" s="7" customFormat="1" ht="15.75" x14ac:dyDescent="0.25"/>
    <row r="504" s="7" customFormat="1" ht="15.75" x14ac:dyDescent="0.25"/>
    <row r="505" s="7" customFormat="1" ht="15.75" x14ac:dyDescent="0.25"/>
    <row r="506" s="7" customFormat="1" ht="15.75" x14ac:dyDescent="0.25"/>
    <row r="507" s="7" customFormat="1" ht="15.75" x14ac:dyDescent="0.25"/>
    <row r="508" s="7" customFormat="1" ht="15.75" x14ac:dyDescent="0.25"/>
    <row r="509" s="7" customFormat="1" ht="15.75" x14ac:dyDescent="0.25"/>
    <row r="510" s="7" customFormat="1" ht="15.75" x14ac:dyDescent="0.25"/>
    <row r="511" s="7" customFormat="1" ht="15.75" x14ac:dyDescent="0.25"/>
    <row r="512" s="7" customFormat="1" ht="15.75" x14ac:dyDescent="0.25"/>
    <row r="513" spans="4:4" x14ac:dyDescent="0.25">
      <c r="D513" s="1"/>
    </row>
    <row r="514" spans="4:4" x14ac:dyDescent="0.25">
      <c r="D514" s="1"/>
    </row>
    <row r="515" spans="4:4" x14ac:dyDescent="0.25">
      <c r="D515" s="1"/>
    </row>
    <row r="516" spans="4:4" x14ac:dyDescent="0.25">
      <c r="D516" s="1"/>
    </row>
    <row r="517" spans="4:4" x14ac:dyDescent="0.25">
      <c r="D517" s="1"/>
    </row>
    <row r="518" spans="4:4" x14ac:dyDescent="0.25">
      <c r="D518" s="1"/>
    </row>
    <row r="519" spans="4:4" x14ac:dyDescent="0.25">
      <c r="D519" s="1"/>
    </row>
    <row r="520" spans="4:4" x14ac:dyDescent="0.25">
      <c r="D520" s="1"/>
    </row>
    <row r="521" spans="4:4" x14ac:dyDescent="0.25">
      <c r="D521" s="1"/>
    </row>
    <row r="522" spans="4:4" x14ac:dyDescent="0.25">
      <c r="D522" s="1"/>
    </row>
    <row r="523" spans="4:4" x14ac:dyDescent="0.25">
      <c r="D523" s="1"/>
    </row>
    <row r="524" spans="4:4" x14ac:dyDescent="0.25">
      <c r="D524" s="1"/>
    </row>
    <row r="525" spans="4:4" x14ac:dyDescent="0.25">
      <c r="D525" s="1"/>
    </row>
    <row r="526" spans="4:4" x14ac:dyDescent="0.25">
      <c r="D526" s="1"/>
    </row>
    <row r="527" spans="4:4" x14ac:dyDescent="0.25">
      <c r="D527" s="1"/>
    </row>
    <row r="528" spans="4:4" x14ac:dyDescent="0.25">
      <c r="D528" s="1"/>
    </row>
    <row r="529" spans="4:4" x14ac:dyDescent="0.25">
      <c r="D529" s="1"/>
    </row>
    <row r="530" spans="4:4" x14ac:dyDescent="0.25">
      <c r="D530" s="1"/>
    </row>
    <row r="531" spans="4:4" x14ac:dyDescent="0.25">
      <c r="D531" s="1"/>
    </row>
    <row r="532" spans="4:4" x14ac:dyDescent="0.25">
      <c r="D532" s="1"/>
    </row>
    <row r="533" spans="4:4" x14ac:dyDescent="0.25">
      <c r="D533" s="1"/>
    </row>
    <row r="534" spans="4:4" x14ac:dyDescent="0.25">
      <c r="D534" s="1"/>
    </row>
    <row r="535" spans="4:4" x14ac:dyDescent="0.25">
      <c r="D535" s="1"/>
    </row>
    <row r="536" spans="4:4" x14ac:dyDescent="0.25">
      <c r="D536" s="1"/>
    </row>
    <row r="537" spans="4:4" x14ac:dyDescent="0.25">
      <c r="D537" s="1"/>
    </row>
    <row r="538" spans="4:4" x14ac:dyDescent="0.25">
      <c r="D538" s="1"/>
    </row>
    <row r="539" spans="4:4" x14ac:dyDescent="0.25">
      <c r="D539" s="1"/>
    </row>
    <row r="540" spans="4:4" x14ac:dyDescent="0.25">
      <c r="D540" s="1"/>
    </row>
    <row r="541" spans="4:4" x14ac:dyDescent="0.25">
      <c r="D541" s="1"/>
    </row>
    <row r="542" spans="4:4" x14ac:dyDescent="0.25">
      <c r="D542" s="1"/>
    </row>
    <row r="543" spans="4:4" x14ac:dyDescent="0.25">
      <c r="D543" s="1"/>
    </row>
    <row r="544" spans="4:4" x14ac:dyDescent="0.25">
      <c r="D544" s="1"/>
    </row>
    <row r="545" spans="4:4" x14ac:dyDescent="0.25">
      <c r="D545" s="1"/>
    </row>
    <row r="546" spans="4:4" x14ac:dyDescent="0.25">
      <c r="D546" s="1"/>
    </row>
    <row r="547" spans="4:4" x14ac:dyDescent="0.25">
      <c r="D547" s="1"/>
    </row>
  </sheetData>
  <mergeCells count="6">
    <mergeCell ref="B2:D2"/>
    <mergeCell ref="A3:D3"/>
    <mergeCell ref="D5:D6"/>
    <mergeCell ref="A5:A6"/>
    <mergeCell ref="B5:B6"/>
    <mergeCell ref="C5:C6"/>
  </mergeCells>
  <pageMargins left="1" right="1" top="1" bottom="1" header="0.5" footer="0.5"/>
  <pageSetup paperSize="9" scale="57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2018-04-27T04:45:36Z</dcterms:modified>
</cp:coreProperties>
</file>