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305" windowWidth="15120" windowHeight="6810" activeTab="1"/>
  </bookViews>
  <sheets>
    <sheet name="Пр2_ВСР2024" sheetId="1" r:id="rId1"/>
    <sheet name="Пр3_вср25_26" sheetId="14" r:id="rId2"/>
    <sheet name="Пр4_БА2024" sheetId="2" r:id="rId3"/>
    <sheet name="Пр5_ба25_26" sheetId="15" r:id="rId4"/>
    <sheet name="Пр6_ЦСР2024" sheetId="5" r:id="rId5"/>
    <sheet name="Пр7_цср25_26" sheetId="16" r:id="rId6"/>
    <sheet name="Пр8_ФКР2024" sheetId="7" r:id="rId7"/>
    <sheet name="Пр9_фкр25_26" sheetId="17" r:id="rId8"/>
    <sheet name="Пр10_МБТ" sheetId="12" r:id="rId9"/>
    <sheet name="Пр11_мбт25_26" sheetId="18" r:id="rId10"/>
    <sheet name="Пр12_ист24" sheetId="13" r:id="rId11"/>
    <sheet name="Пр13_ист25_26" sheetId="19" r:id="rId12"/>
  </sheets>
  <calcPr calcId="145621"/>
</workbook>
</file>

<file path=xl/calcChain.xml><?xml version="1.0" encoding="utf-8"?>
<calcChain xmlns="http://schemas.openxmlformats.org/spreadsheetml/2006/main">
  <c r="F289" i="1" l="1"/>
  <c r="F297" i="1" l="1"/>
  <c r="G289" i="14" l="1"/>
  <c r="F289" i="14"/>
  <c r="E17" i="16" l="1"/>
  <c r="E22" i="16"/>
  <c r="D22" i="16"/>
  <c r="D117" i="16"/>
  <c r="D118" i="16"/>
  <c r="E119" i="16"/>
  <c r="E118" i="16" s="1"/>
  <c r="D119" i="16"/>
  <c r="F133" i="15"/>
  <c r="F132" i="15" s="1"/>
  <c r="F131" i="15" s="1"/>
  <c r="E133" i="15"/>
  <c r="E132" i="15" s="1"/>
  <c r="E131" i="15" s="1"/>
  <c r="G130" i="14"/>
  <c r="F130" i="14"/>
  <c r="E130" i="2" l="1"/>
  <c r="E131" i="2"/>
  <c r="E132" i="2"/>
  <c r="F202" i="1"/>
  <c r="F83" i="1"/>
  <c r="F89" i="1"/>
  <c r="F278" i="1"/>
  <c r="C13" i="13" l="1"/>
  <c r="C22" i="18" l="1"/>
  <c r="D22" i="18"/>
  <c r="E70" i="16"/>
  <c r="D70" i="16"/>
  <c r="E141" i="16"/>
  <c r="D141" i="16"/>
  <c r="D140" i="16" s="1"/>
  <c r="D139" i="16" s="1"/>
  <c r="D32" i="17"/>
  <c r="C32" i="17"/>
  <c r="C31" i="17" s="1"/>
  <c r="C36" i="17"/>
  <c r="C35" i="17" s="1"/>
  <c r="D36" i="17"/>
  <c r="D35" i="17" s="1"/>
  <c r="D31" i="17"/>
  <c r="E338" i="16"/>
  <c r="D338" i="16"/>
  <c r="E335" i="16"/>
  <c r="E334" i="16" s="1"/>
  <c r="E333" i="16" s="1"/>
  <c r="E332" i="16" s="1"/>
  <c r="D335" i="16"/>
  <c r="E331" i="16"/>
  <c r="E330" i="16" s="1"/>
  <c r="E329" i="16" s="1"/>
  <c r="E328" i="16" s="1"/>
  <c r="D331" i="16"/>
  <c r="E321" i="16"/>
  <c r="D321" i="16"/>
  <c r="E318" i="16"/>
  <c r="E317" i="16" s="1"/>
  <c r="E316" i="16" s="1"/>
  <c r="D318" i="16"/>
  <c r="D317" i="16" s="1"/>
  <c r="D316" i="16" s="1"/>
  <c r="E315" i="16"/>
  <c r="D315" i="16"/>
  <c r="E314" i="16"/>
  <c r="D314" i="16"/>
  <c r="E313" i="16"/>
  <c r="D313" i="16"/>
  <c r="E311" i="16"/>
  <c r="E310" i="16" s="1"/>
  <c r="D311" i="16"/>
  <c r="E309" i="16"/>
  <c r="D309" i="16"/>
  <c r="E307" i="16"/>
  <c r="E306" i="16" s="1"/>
  <c r="D307" i="16"/>
  <c r="D306" i="16" s="1"/>
  <c r="E301" i="16"/>
  <c r="D301" i="16"/>
  <c r="E298" i="16"/>
  <c r="D298" i="16"/>
  <c r="E295" i="16"/>
  <c r="E294" i="16" s="1"/>
  <c r="D295" i="16"/>
  <c r="E293" i="16"/>
  <c r="E292" i="16" s="1"/>
  <c r="D293" i="16"/>
  <c r="E291" i="16"/>
  <c r="E290" i="16" s="1"/>
  <c r="D291" i="16"/>
  <c r="E289" i="16"/>
  <c r="D289" i="16"/>
  <c r="D288" i="16" s="1"/>
  <c r="E284" i="16"/>
  <c r="D284" i="16"/>
  <c r="E281" i="16"/>
  <c r="E280" i="16" s="1"/>
  <c r="E279" i="16" s="1"/>
  <c r="D281" i="16"/>
  <c r="E272" i="16"/>
  <c r="D272" i="16"/>
  <c r="E278" i="16"/>
  <c r="E277" i="16" s="1"/>
  <c r="E276" i="16" s="1"/>
  <c r="D278" i="16"/>
  <c r="E275" i="16"/>
  <c r="D275" i="16"/>
  <c r="E269" i="16"/>
  <c r="D269" i="16"/>
  <c r="E266" i="16"/>
  <c r="E265" i="16" s="1"/>
  <c r="E264" i="16" s="1"/>
  <c r="D266" i="16"/>
  <c r="E263" i="16"/>
  <c r="E262" i="16" s="1"/>
  <c r="E261" i="16" s="1"/>
  <c r="D263" i="16"/>
  <c r="E257" i="16"/>
  <c r="E256" i="16" s="1"/>
  <c r="E255" i="16" s="1"/>
  <c r="D257" i="16"/>
  <c r="E252" i="16"/>
  <c r="E251" i="16" s="1"/>
  <c r="E250" i="16" s="1"/>
  <c r="D252" i="16"/>
  <c r="E249" i="16"/>
  <c r="E248" i="16" s="1"/>
  <c r="E247" i="16" s="1"/>
  <c r="D249" i="16"/>
  <c r="E246" i="16"/>
  <c r="E245" i="16" s="1"/>
  <c r="E244" i="16" s="1"/>
  <c r="D246" i="16"/>
  <c r="E243" i="16"/>
  <c r="D243" i="16"/>
  <c r="E240" i="16"/>
  <c r="E239" i="16" s="1"/>
  <c r="E238" i="16" s="1"/>
  <c r="D240" i="16"/>
  <c r="E237" i="16"/>
  <c r="D237" i="16"/>
  <c r="E234" i="16"/>
  <c r="E233" i="16" s="1"/>
  <c r="E232" i="16" s="1"/>
  <c r="D234" i="16"/>
  <c r="D233" i="16" s="1"/>
  <c r="D232" i="16" s="1"/>
  <c r="E229" i="16"/>
  <c r="E228" i="16" s="1"/>
  <c r="D229" i="16"/>
  <c r="E227" i="16"/>
  <c r="D227" i="16"/>
  <c r="E225" i="16"/>
  <c r="D225" i="16"/>
  <c r="E221" i="16"/>
  <c r="E220" i="16" s="1"/>
  <c r="E219" i="16" s="1"/>
  <c r="E218" i="16" s="1"/>
  <c r="D221" i="16"/>
  <c r="D220" i="16" s="1"/>
  <c r="D219" i="16" s="1"/>
  <c r="D218" i="16" s="1"/>
  <c r="E217" i="16"/>
  <c r="E216" i="16" s="1"/>
  <c r="E215" i="16" s="1"/>
  <c r="E214" i="16" s="1"/>
  <c r="D217" i="16"/>
  <c r="D216" i="16" s="1"/>
  <c r="D215" i="16" s="1"/>
  <c r="D214" i="16" s="1"/>
  <c r="E210" i="16"/>
  <c r="D210" i="16"/>
  <c r="E199" i="16"/>
  <c r="E198" i="16" s="1"/>
  <c r="E197" i="16" s="1"/>
  <c r="D199" i="16"/>
  <c r="E196" i="16"/>
  <c r="E195" i="16" s="1"/>
  <c r="E194" i="16" s="1"/>
  <c r="D196" i="16"/>
  <c r="D195" i="16" s="1"/>
  <c r="D194" i="16" s="1"/>
  <c r="E193" i="16"/>
  <c r="D193" i="16"/>
  <c r="D192" i="16" s="1"/>
  <c r="D191" i="16" s="1"/>
  <c r="E190" i="16"/>
  <c r="D190" i="16"/>
  <c r="E187" i="16"/>
  <c r="E186" i="16" s="1"/>
  <c r="E185" i="16" s="1"/>
  <c r="D187" i="16"/>
  <c r="D186" i="16" s="1"/>
  <c r="D185" i="16" s="1"/>
  <c r="E182" i="16"/>
  <c r="E181" i="16" s="1"/>
  <c r="D182" i="16"/>
  <c r="D181" i="16" s="1"/>
  <c r="E179" i="16"/>
  <c r="E178" i="16" s="1"/>
  <c r="E177" i="16" s="1"/>
  <c r="D179" i="16"/>
  <c r="E174" i="16"/>
  <c r="E173" i="16" s="1"/>
  <c r="E172" i="16" s="1"/>
  <c r="E171" i="16" s="1"/>
  <c r="E170" i="16" s="1"/>
  <c r="D174" i="16"/>
  <c r="D173" i="16" s="1"/>
  <c r="D172" i="16" s="1"/>
  <c r="D171" i="16" s="1"/>
  <c r="D170" i="16" s="1"/>
  <c r="E166" i="16"/>
  <c r="D166" i="16"/>
  <c r="D165" i="16" s="1"/>
  <c r="D164" i="16" s="1"/>
  <c r="E163" i="16"/>
  <c r="D163" i="16"/>
  <c r="D162" i="16" s="1"/>
  <c r="D161" i="16" s="1"/>
  <c r="E155" i="16"/>
  <c r="D155" i="16"/>
  <c r="D154" i="16" s="1"/>
  <c r="D153" i="16" s="1"/>
  <c r="E152" i="16"/>
  <c r="D152" i="16"/>
  <c r="D151" i="16" s="1"/>
  <c r="D150" i="16" s="1"/>
  <c r="E149" i="16"/>
  <c r="E148" i="16" s="1"/>
  <c r="E147" i="16" s="1"/>
  <c r="D149" i="16"/>
  <c r="E146" i="16"/>
  <c r="E145" i="16" s="1"/>
  <c r="D146" i="16"/>
  <c r="D145" i="16" s="1"/>
  <c r="E144" i="16"/>
  <c r="E143" i="16" s="1"/>
  <c r="D144" i="16"/>
  <c r="E138" i="16"/>
  <c r="E137" i="16" s="1"/>
  <c r="E136" i="16" s="1"/>
  <c r="D138" i="16"/>
  <c r="E135" i="16"/>
  <c r="E134" i="16" s="1"/>
  <c r="E133" i="16" s="1"/>
  <c r="D135" i="16"/>
  <c r="D134" i="16" s="1"/>
  <c r="D133" i="16" s="1"/>
  <c r="E132" i="16"/>
  <c r="E131" i="16" s="1"/>
  <c r="E130" i="16" s="1"/>
  <c r="D132" i="16"/>
  <c r="D131" i="16" s="1"/>
  <c r="D130" i="16" s="1"/>
  <c r="E124" i="16"/>
  <c r="E123" i="16" s="1"/>
  <c r="E122" i="16" s="1"/>
  <c r="D124" i="16"/>
  <c r="E114" i="16"/>
  <c r="E113" i="16" s="1"/>
  <c r="D114" i="16"/>
  <c r="D113" i="16" s="1"/>
  <c r="E112" i="16"/>
  <c r="E111" i="16" s="1"/>
  <c r="D112" i="16"/>
  <c r="E109" i="16"/>
  <c r="E108" i="16" s="1"/>
  <c r="D109" i="16"/>
  <c r="D108" i="16" s="1"/>
  <c r="E107" i="16"/>
  <c r="D107" i="16"/>
  <c r="E104" i="16"/>
  <c r="E103" i="16" s="1"/>
  <c r="D104" i="16"/>
  <c r="D103" i="16" s="1"/>
  <c r="E102" i="16"/>
  <c r="E101" i="16" s="1"/>
  <c r="D102" i="16"/>
  <c r="D101" i="16" s="1"/>
  <c r="E90" i="16"/>
  <c r="E89" i="16" s="1"/>
  <c r="D90" i="16"/>
  <c r="D89" i="16" s="1"/>
  <c r="E88" i="16"/>
  <c r="E87" i="16" s="1"/>
  <c r="D88" i="16"/>
  <c r="E83" i="16"/>
  <c r="E82" i="16" s="1"/>
  <c r="E81" i="16" s="1"/>
  <c r="D83" i="16"/>
  <c r="D82" i="16" s="1"/>
  <c r="D81" i="16" s="1"/>
  <c r="E80" i="16"/>
  <c r="E79" i="16" s="1"/>
  <c r="D80" i="16"/>
  <c r="E78" i="16"/>
  <c r="E77" i="16" s="1"/>
  <c r="D78" i="16"/>
  <c r="D77" i="16" s="1"/>
  <c r="E75" i="16"/>
  <c r="E74" i="16" s="1"/>
  <c r="D75" i="16"/>
  <c r="E73" i="16"/>
  <c r="E72" i="16" s="1"/>
  <c r="D73" i="16"/>
  <c r="D72" i="16" s="1"/>
  <c r="E68" i="16"/>
  <c r="D68" i="16"/>
  <c r="E63" i="16"/>
  <c r="E62" i="16" s="1"/>
  <c r="E61" i="16" s="1"/>
  <c r="D63" i="16"/>
  <c r="E60" i="16"/>
  <c r="E59" i="16" s="1"/>
  <c r="E58" i="16" s="1"/>
  <c r="D60" i="16"/>
  <c r="E50" i="16"/>
  <c r="E49" i="16" s="1"/>
  <c r="D50" i="16"/>
  <c r="D49" i="16" s="1"/>
  <c r="E52" i="16"/>
  <c r="E51" i="16" s="1"/>
  <c r="D52" i="16"/>
  <c r="D51" i="16" s="1"/>
  <c r="E45" i="16"/>
  <c r="E44" i="16" s="1"/>
  <c r="D45" i="16"/>
  <c r="D44" i="16" s="1"/>
  <c r="E43" i="16"/>
  <c r="D43" i="16"/>
  <c r="E40" i="16"/>
  <c r="E39" i="16" s="1"/>
  <c r="E38" i="16" s="1"/>
  <c r="D40" i="16"/>
  <c r="E37" i="16"/>
  <c r="E36" i="16" s="1"/>
  <c r="E35" i="16" s="1"/>
  <c r="D37" i="16"/>
  <c r="D36" i="16" s="1"/>
  <c r="D35" i="16" s="1"/>
  <c r="E34" i="16"/>
  <c r="E33" i="16" s="1"/>
  <c r="E32" i="16" s="1"/>
  <c r="D34" i="16"/>
  <c r="D33" i="16" s="1"/>
  <c r="D32" i="16" s="1"/>
  <c r="E26" i="16"/>
  <c r="D26" i="16"/>
  <c r="D21" i="16"/>
  <c r="D20" i="16" s="1"/>
  <c r="D17" i="16"/>
  <c r="D16" i="16" s="1"/>
  <c r="E14" i="16"/>
  <c r="E13" i="16" s="1"/>
  <c r="E12" i="16" s="1"/>
  <c r="D14" i="16"/>
  <c r="E57" i="16"/>
  <c r="E56" i="16" s="1"/>
  <c r="E55" i="16" s="1"/>
  <c r="D57" i="16"/>
  <c r="D56" i="16" s="1"/>
  <c r="D55" i="16" s="1"/>
  <c r="E28" i="16"/>
  <c r="D28" i="16"/>
  <c r="E19" i="16"/>
  <c r="D19" i="16"/>
  <c r="D18" i="16" s="1"/>
  <c r="E16" i="16"/>
  <c r="D11" i="16"/>
  <c r="D10" i="16" s="1"/>
  <c r="D9" i="16" s="1"/>
  <c r="D337" i="16"/>
  <c r="D336" i="16" s="1"/>
  <c r="D334" i="16"/>
  <c r="D333" i="16" s="1"/>
  <c r="D332" i="16" s="1"/>
  <c r="D330" i="16"/>
  <c r="D329" i="16" s="1"/>
  <c r="D328" i="16" s="1"/>
  <c r="D326" i="16"/>
  <c r="D324" i="16"/>
  <c r="D320" i="16"/>
  <c r="D319" i="16" s="1"/>
  <c r="D312" i="16"/>
  <c r="D310" i="16"/>
  <c r="D308" i="16"/>
  <c r="D303" i="16"/>
  <c r="D302" i="16" s="1"/>
  <c r="D300" i="16"/>
  <c r="D299" i="16" s="1"/>
  <c r="D297" i="16"/>
  <c r="D296" i="16" s="1"/>
  <c r="D294" i="16"/>
  <c r="D292" i="16"/>
  <c r="D290" i="16"/>
  <c r="D283" i="16"/>
  <c r="D282" i="16" s="1"/>
  <c r="D280" i="16"/>
  <c r="D279" i="16" s="1"/>
  <c r="D277" i="16"/>
  <c r="D276" i="16" s="1"/>
  <c r="D274" i="16"/>
  <c r="D273" i="16" s="1"/>
  <c r="D271" i="16"/>
  <c r="D270" i="16" s="1"/>
  <c r="D268" i="16"/>
  <c r="D267" i="16" s="1"/>
  <c r="D265" i="16"/>
  <c r="D264" i="16" s="1"/>
  <c r="D262" i="16"/>
  <c r="D261" i="16" s="1"/>
  <c r="D259" i="16"/>
  <c r="D258" i="16" s="1"/>
  <c r="D256" i="16"/>
  <c r="D255" i="16" s="1"/>
  <c r="D251" i="16"/>
  <c r="D250" i="16" s="1"/>
  <c r="D248" i="16"/>
  <c r="D247" i="16" s="1"/>
  <c r="D245" i="16"/>
  <c r="D244" i="16" s="1"/>
  <c r="D242" i="16"/>
  <c r="D241" i="16" s="1"/>
  <c r="D239" i="16"/>
  <c r="D238" i="16" s="1"/>
  <c r="D236" i="16"/>
  <c r="D235" i="16" s="1"/>
  <c r="D228" i="16"/>
  <c r="D226" i="16"/>
  <c r="D224" i="16"/>
  <c r="D212" i="16"/>
  <c r="D211" i="16" s="1"/>
  <c r="D209" i="16"/>
  <c r="D208" i="16" s="1"/>
  <c r="D206" i="16"/>
  <c r="D205" i="16" s="1"/>
  <c r="D203" i="16"/>
  <c r="D202" i="16" s="1"/>
  <c r="D198" i="16"/>
  <c r="D197" i="16" s="1"/>
  <c r="D189" i="16"/>
  <c r="D188" i="16" s="1"/>
  <c r="D183" i="16"/>
  <c r="D178" i="16"/>
  <c r="D177" i="16" s="1"/>
  <c r="D168" i="16"/>
  <c r="D167" i="16" s="1"/>
  <c r="D157" i="16"/>
  <c r="D156" i="16" s="1"/>
  <c r="D148" i="16"/>
  <c r="D147" i="16" s="1"/>
  <c r="D143" i="16"/>
  <c r="D137" i="16"/>
  <c r="D136" i="16" s="1"/>
  <c r="D128" i="16"/>
  <c r="D127" i="16" s="1"/>
  <c r="D123" i="16"/>
  <c r="D122" i="16" s="1"/>
  <c r="D120" i="16"/>
  <c r="D111" i="16"/>
  <c r="D106" i="16"/>
  <c r="D96" i="16"/>
  <c r="D94" i="16"/>
  <c r="D87" i="16"/>
  <c r="D79" i="16"/>
  <c r="D74" i="16"/>
  <c r="D69" i="16"/>
  <c r="D67" i="16"/>
  <c r="D62" i="16"/>
  <c r="D61" i="16" s="1"/>
  <c r="D59" i="16"/>
  <c r="D58" i="16" s="1"/>
  <c r="D42" i="16"/>
  <c r="D39" i="16"/>
  <c r="D38" i="16" s="1"/>
  <c r="D30" i="16"/>
  <c r="D25" i="16"/>
  <c r="D24" i="16" s="1"/>
  <c r="D13" i="16"/>
  <c r="D12" i="16" s="1"/>
  <c r="E337" i="16"/>
  <c r="E336" i="16" s="1"/>
  <c r="E326" i="16"/>
  <c r="E323" i="16" s="1"/>
  <c r="E322" i="16" s="1"/>
  <c r="E324" i="16"/>
  <c r="E320" i="16"/>
  <c r="E319" i="16" s="1"/>
  <c r="E308" i="16"/>
  <c r="E303" i="16"/>
  <c r="E302" i="16" s="1"/>
  <c r="E300" i="16"/>
  <c r="E299" i="16" s="1"/>
  <c r="E297" i="16"/>
  <c r="E296" i="16" s="1"/>
  <c r="E288" i="16"/>
  <c r="E283" i="16"/>
  <c r="E282" i="16" s="1"/>
  <c r="E274" i="16"/>
  <c r="E273" i="16" s="1"/>
  <c r="E271" i="16"/>
  <c r="E270" i="16" s="1"/>
  <c r="E268" i="16"/>
  <c r="E267" i="16" s="1"/>
  <c r="E259" i="16"/>
  <c r="E258" i="16" s="1"/>
  <c r="E242" i="16"/>
  <c r="E241" i="16" s="1"/>
  <c r="E236" i="16"/>
  <c r="E235" i="16" s="1"/>
  <c r="E226" i="16"/>
  <c r="E224" i="16"/>
  <c r="E212" i="16"/>
  <c r="E211" i="16" s="1"/>
  <c r="E209" i="16"/>
  <c r="E208" i="16" s="1"/>
  <c r="E206" i="16"/>
  <c r="E205" i="16" s="1"/>
  <c r="E203" i="16"/>
  <c r="E202" i="16" s="1"/>
  <c r="E192" i="16"/>
  <c r="E191" i="16" s="1"/>
  <c r="E189" i="16"/>
  <c r="E188" i="16" s="1"/>
  <c r="E183" i="16"/>
  <c r="E168" i="16"/>
  <c r="E167" i="16" s="1"/>
  <c r="E165" i="16"/>
  <c r="E164" i="16" s="1"/>
  <c r="E162" i="16"/>
  <c r="E161" i="16" s="1"/>
  <c r="E157" i="16"/>
  <c r="E156" i="16" s="1"/>
  <c r="E154" i="16"/>
  <c r="E153" i="16" s="1"/>
  <c r="E151" i="16"/>
  <c r="E150" i="16" s="1"/>
  <c r="E140" i="16"/>
  <c r="E139" i="16" s="1"/>
  <c r="E128" i="16"/>
  <c r="E127" i="16" s="1"/>
  <c r="E120" i="16"/>
  <c r="E117" i="16" s="1"/>
  <c r="E106" i="16"/>
  <c r="E96" i="16"/>
  <c r="E94" i="16"/>
  <c r="E69" i="16"/>
  <c r="E67" i="16"/>
  <c r="E42" i="16"/>
  <c r="E30" i="16"/>
  <c r="E25" i="16"/>
  <c r="E24" i="16" s="1"/>
  <c r="E21" i="16"/>
  <c r="E20" i="16" s="1"/>
  <c r="E18" i="16"/>
  <c r="E11" i="16"/>
  <c r="E10" i="16" s="1"/>
  <c r="E9" i="16" s="1"/>
  <c r="F375" i="15"/>
  <c r="E375" i="15"/>
  <c r="E374" i="15" s="1"/>
  <c r="E373" i="15" s="1"/>
  <c r="E372" i="15" s="1"/>
  <c r="E371" i="15" s="1"/>
  <c r="E370" i="15" s="1"/>
  <c r="E369" i="15" s="1"/>
  <c r="F368" i="15"/>
  <c r="F367" i="15" s="1"/>
  <c r="F366" i="15" s="1"/>
  <c r="F365" i="15" s="1"/>
  <c r="F364" i="15" s="1"/>
  <c r="F363" i="15" s="1"/>
  <c r="F362" i="15" s="1"/>
  <c r="E368" i="15"/>
  <c r="F361" i="15"/>
  <c r="F360" i="15" s="1"/>
  <c r="F359" i="15" s="1"/>
  <c r="F358" i="15" s="1"/>
  <c r="F357" i="15" s="1"/>
  <c r="F356" i="15" s="1"/>
  <c r="F355" i="15" s="1"/>
  <c r="E361" i="15"/>
  <c r="F354" i="15"/>
  <c r="F353" i="15" s="1"/>
  <c r="E354" i="15"/>
  <c r="F352" i="15"/>
  <c r="E352" i="15"/>
  <c r="E351" i="15" s="1"/>
  <c r="F345" i="15"/>
  <c r="F344" i="15" s="1"/>
  <c r="F343" i="15" s="1"/>
  <c r="E345" i="15"/>
  <c r="E344" i="15" s="1"/>
  <c r="E343" i="15" s="1"/>
  <c r="F342" i="15"/>
  <c r="E342" i="15"/>
  <c r="E341" i="15" s="1"/>
  <c r="E340" i="15" s="1"/>
  <c r="F339" i="15"/>
  <c r="F338" i="15" s="1"/>
  <c r="F337" i="15" s="1"/>
  <c r="E339" i="15"/>
  <c r="E338" i="15" s="1"/>
  <c r="E337" i="15" s="1"/>
  <c r="F334" i="15"/>
  <c r="E334" i="15"/>
  <c r="F327" i="15"/>
  <c r="E327" i="15"/>
  <c r="F325" i="15"/>
  <c r="E325" i="15"/>
  <c r="E324" i="15" s="1"/>
  <c r="F318" i="15"/>
  <c r="F317" i="15" s="1"/>
  <c r="F316" i="15" s="1"/>
  <c r="F315" i="15" s="1"/>
  <c r="F314" i="15" s="1"/>
  <c r="E318" i="15"/>
  <c r="F311" i="15"/>
  <c r="E311" i="15"/>
  <c r="F308" i="15"/>
  <c r="F307" i="15" s="1"/>
  <c r="F306" i="15" s="1"/>
  <c r="E308" i="15"/>
  <c r="E307" i="15" s="1"/>
  <c r="E306" i="15" s="1"/>
  <c r="F305" i="15"/>
  <c r="F304" i="15" s="1"/>
  <c r="F303" i="15" s="1"/>
  <c r="E305" i="15"/>
  <c r="E304" i="15" s="1"/>
  <c r="E303" i="15" s="1"/>
  <c r="F300" i="15"/>
  <c r="F299" i="15" s="1"/>
  <c r="F298" i="15" s="1"/>
  <c r="E300" i="15"/>
  <c r="E299" i="15" s="1"/>
  <c r="E298" i="15" s="1"/>
  <c r="F297" i="15"/>
  <c r="F296" i="15" s="1"/>
  <c r="F295" i="15" s="1"/>
  <c r="E297" i="15"/>
  <c r="E296" i="15" s="1"/>
  <c r="E295" i="15" s="1"/>
  <c r="F292" i="15"/>
  <c r="F291" i="15" s="1"/>
  <c r="F290" i="15" s="1"/>
  <c r="E292" i="15"/>
  <c r="E291" i="15" s="1"/>
  <c r="E290" i="15" s="1"/>
  <c r="F289" i="15"/>
  <c r="E289" i="15"/>
  <c r="E288" i="15" s="1"/>
  <c r="E287" i="15" s="1"/>
  <c r="F286" i="15"/>
  <c r="F285" i="15" s="1"/>
  <c r="F284" i="15" s="1"/>
  <c r="E286" i="15"/>
  <c r="F283" i="15"/>
  <c r="E283" i="15"/>
  <c r="E282" i="15" s="1"/>
  <c r="F281" i="15"/>
  <c r="F280" i="15" s="1"/>
  <c r="E281" i="15"/>
  <c r="E280" i="15" s="1"/>
  <c r="F278" i="15"/>
  <c r="E278" i="15"/>
  <c r="E277" i="15" s="1"/>
  <c r="E276" i="15" s="1"/>
  <c r="F275" i="15"/>
  <c r="F274" i="15" s="1"/>
  <c r="F273" i="15" s="1"/>
  <c r="E275" i="15"/>
  <c r="F272" i="15"/>
  <c r="E272" i="15"/>
  <c r="F266" i="15"/>
  <c r="F265" i="15" s="1"/>
  <c r="F264" i="15" s="1"/>
  <c r="E266" i="15"/>
  <c r="E265" i="15" s="1"/>
  <c r="E264" i="15" s="1"/>
  <c r="F263" i="15"/>
  <c r="F262" i="15" s="1"/>
  <c r="F261" i="15" s="1"/>
  <c r="E263" i="15"/>
  <c r="E262" i="15" s="1"/>
  <c r="E261" i="15" s="1"/>
  <c r="F260" i="15"/>
  <c r="F259" i="15" s="1"/>
  <c r="F258" i="15" s="1"/>
  <c r="E260" i="15"/>
  <c r="F257" i="15"/>
  <c r="E257" i="15"/>
  <c r="E256" i="15" s="1"/>
  <c r="E255" i="15" s="1"/>
  <c r="F252" i="15"/>
  <c r="F251" i="15" s="1"/>
  <c r="E252" i="15"/>
  <c r="F250" i="15"/>
  <c r="F249" i="15" s="1"/>
  <c r="E250" i="15"/>
  <c r="E249" i="15" s="1"/>
  <c r="F247" i="15"/>
  <c r="F246" i="15" s="1"/>
  <c r="F245" i="15" s="1"/>
  <c r="E247" i="15"/>
  <c r="E246" i="15" s="1"/>
  <c r="E245" i="15" s="1"/>
  <c r="F244" i="15"/>
  <c r="E244" i="15"/>
  <c r="F241" i="15"/>
  <c r="F240" i="15" s="1"/>
  <c r="F239" i="15" s="1"/>
  <c r="E241" i="15"/>
  <c r="F238" i="15"/>
  <c r="F237" i="15" s="1"/>
  <c r="F236" i="15" s="1"/>
  <c r="E238" i="15"/>
  <c r="E237" i="15" s="1"/>
  <c r="E236" i="15" s="1"/>
  <c r="F232" i="15"/>
  <c r="F231" i="15" s="1"/>
  <c r="F230" i="15" s="1"/>
  <c r="F229" i="15" s="1"/>
  <c r="F228" i="15" s="1"/>
  <c r="E232" i="15"/>
  <c r="E231" i="15" s="1"/>
  <c r="E230" i="15" s="1"/>
  <c r="E229" i="15" s="1"/>
  <c r="E228" i="15" s="1"/>
  <c r="F227" i="15"/>
  <c r="F226" i="15" s="1"/>
  <c r="E227" i="15"/>
  <c r="E226" i="15" s="1"/>
  <c r="F225" i="15"/>
  <c r="F224" i="15" s="1"/>
  <c r="E225" i="15"/>
  <c r="F222" i="15"/>
  <c r="E222" i="15"/>
  <c r="E221" i="15" s="1"/>
  <c r="F220" i="15"/>
  <c r="F219" i="15" s="1"/>
  <c r="E220" i="15"/>
  <c r="F217" i="15"/>
  <c r="F216" i="15" s="1"/>
  <c r="E217" i="15"/>
  <c r="E216" i="15" s="1"/>
  <c r="F215" i="15"/>
  <c r="E215" i="15"/>
  <c r="F210" i="15"/>
  <c r="F209" i="15" s="1"/>
  <c r="F208" i="15" s="1"/>
  <c r="E210" i="15"/>
  <c r="E209" i="15" s="1"/>
  <c r="E208" i="15" s="1"/>
  <c r="F207" i="15"/>
  <c r="F206" i="15" s="1"/>
  <c r="E207" i="15"/>
  <c r="F205" i="15"/>
  <c r="F204" i="15" s="1"/>
  <c r="E205" i="15"/>
  <c r="E204" i="15" s="1"/>
  <c r="F202" i="15"/>
  <c r="F201" i="15" s="1"/>
  <c r="F200" i="15" s="1"/>
  <c r="E202" i="15"/>
  <c r="E201" i="15" s="1"/>
  <c r="E200" i="15" s="1"/>
  <c r="F199" i="15"/>
  <c r="E199" i="15"/>
  <c r="E198" i="15" s="1"/>
  <c r="E197" i="15" s="1"/>
  <c r="F192" i="15"/>
  <c r="E192" i="15"/>
  <c r="F189" i="15"/>
  <c r="E189" i="15"/>
  <c r="E188" i="15" s="1"/>
  <c r="E187" i="15" s="1"/>
  <c r="F186" i="15"/>
  <c r="F185" i="15" s="1"/>
  <c r="F184" i="15" s="1"/>
  <c r="E186" i="15"/>
  <c r="E185" i="15" s="1"/>
  <c r="E184" i="15" s="1"/>
  <c r="F183" i="15"/>
  <c r="F182" i="15" s="1"/>
  <c r="F181" i="15" s="1"/>
  <c r="E183" i="15"/>
  <c r="E182" i="15" s="1"/>
  <c r="E181" i="15" s="1"/>
  <c r="F180" i="15"/>
  <c r="F179" i="15" s="1"/>
  <c r="F178" i="15" s="1"/>
  <c r="E180" i="15"/>
  <c r="F177" i="15"/>
  <c r="E177" i="15"/>
  <c r="E176" i="15" s="1"/>
  <c r="E175" i="15" s="1"/>
  <c r="F171" i="15"/>
  <c r="F170" i="15" s="1"/>
  <c r="F169" i="15" s="1"/>
  <c r="F168" i="15" s="1"/>
  <c r="E171" i="15"/>
  <c r="F163" i="15"/>
  <c r="F162" i="15" s="1"/>
  <c r="F161" i="15" s="1"/>
  <c r="E163" i="15"/>
  <c r="E162" i="15" s="1"/>
  <c r="E161" i="15" s="1"/>
  <c r="F160" i="15"/>
  <c r="F159" i="15" s="1"/>
  <c r="F158" i="15" s="1"/>
  <c r="E160" i="15"/>
  <c r="F157" i="15"/>
  <c r="F156" i="15" s="1"/>
  <c r="F155" i="15" s="1"/>
  <c r="E157" i="15"/>
  <c r="E156" i="15" s="1"/>
  <c r="E155" i="15" s="1"/>
  <c r="F154" i="15"/>
  <c r="F153" i="15" s="1"/>
  <c r="F152" i="15" s="1"/>
  <c r="E154" i="15"/>
  <c r="E153" i="15" s="1"/>
  <c r="E152" i="15" s="1"/>
  <c r="F151" i="15"/>
  <c r="E151" i="15"/>
  <c r="E150" i="15" s="1"/>
  <c r="E149" i="15" s="1"/>
  <c r="F148" i="15"/>
  <c r="E148" i="15"/>
  <c r="E147" i="15" s="1"/>
  <c r="E146" i="15" s="1"/>
  <c r="F145" i="15"/>
  <c r="F144" i="15" s="1"/>
  <c r="F143" i="15" s="1"/>
  <c r="E145" i="15"/>
  <c r="E144" i="15" s="1"/>
  <c r="E143" i="15" s="1"/>
  <c r="F139" i="15"/>
  <c r="F138" i="15" s="1"/>
  <c r="F137" i="15" s="1"/>
  <c r="F136" i="15" s="1"/>
  <c r="F135" i="15" s="1"/>
  <c r="F134" i="15" s="1"/>
  <c r="E139" i="15"/>
  <c r="F126" i="15"/>
  <c r="E126" i="15"/>
  <c r="E125" i="15" s="1"/>
  <c r="E124" i="15" s="1"/>
  <c r="F123" i="15"/>
  <c r="F122" i="15" s="1"/>
  <c r="E123" i="15"/>
  <c r="F121" i="15"/>
  <c r="F120" i="15" s="1"/>
  <c r="E121" i="15"/>
  <c r="E120" i="15" s="1"/>
  <c r="F118" i="15"/>
  <c r="E118" i="15"/>
  <c r="E117" i="15" s="1"/>
  <c r="F116" i="15"/>
  <c r="E116" i="15"/>
  <c r="E115" i="15" s="1"/>
  <c r="F113" i="15"/>
  <c r="F112" i="15" s="1"/>
  <c r="F111" i="15" s="1"/>
  <c r="E113" i="15"/>
  <c r="E112" i="15" s="1"/>
  <c r="E111" i="15" s="1"/>
  <c r="F106" i="15"/>
  <c r="E106" i="15"/>
  <c r="E105" i="15" s="1"/>
  <c r="E104" i="15" s="1"/>
  <c r="F103" i="15"/>
  <c r="F102" i="15" s="1"/>
  <c r="F101" i="15" s="1"/>
  <c r="E103" i="15"/>
  <c r="F100" i="15"/>
  <c r="E100" i="15"/>
  <c r="E99" i="15" s="1"/>
  <c r="E98" i="15" s="1"/>
  <c r="F97" i="15"/>
  <c r="E97" i="15"/>
  <c r="F96" i="15"/>
  <c r="E96" i="15"/>
  <c r="F95" i="15"/>
  <c r="E95" i="15"/>
  <c r="F93" i="15"/>
  <c r="F92" i="15" s="1"/>
  <c r="E93" i="15"/>
  <c r="E92" i="15" s="1"/>
  <c r="F91" i="15"/>
  <c r="F90" i="15" s="1"/>
  <c r="E91" i="15"/>
  <c r="E90" i="15" s="1"/>
  <c r="F89" i="15"/>
  <c r="F88" i="15" s="1"/>
  <c r="E89" i="15"/>
  <c r="E88" i="15" s="1"/>
  <c r="F86" i="15"/>
  <c r="F85" i="15" s="1"/>
  <c r="F84" i="15" s="1"/>
  <c r="E86" i="15"/>
  <c r="F81" i="15"/>
  <c r="E81" i="15"/>
  <c r="E80" i="15" s="1"/>
  <c r="F79" i="15"/>
  <c r="F78" i="15" s="1"/>
  <c r="E79" i="15"/>
  <c r="E78" i="15" s="1"/>
  <c r="F77" i="15"/>
  <c r="F76" i="15" s="1"/>
  <c r="E77" i="15"/>
  <c r="E76" i="15" s="1"/>
  <c r="F73" i="15"/>
  <c r="F72" i="15" s="1"/>
  <c r="F71" i="15" s="1"/>
  <c r="F70" i="15" s="1"/>
  <c r="E73" i="15"/>
  <c r="E72" i="15" s="1"/>
  <c r="E71" i="15" s="1"/>
  <c r="E70" i="15" s="1"/>
  <c r="F69" i="15"/>
  <c r="F68" i="15" s="1"/>
  <c r="F67" i="15" s="1"/>
  <c r="F66" i="15" s="1"/>
  <c r="E69" i="15"/>
  <c r="E68" i="15" s="1"/>
  <c r="E67" i="15" s="1"/>
  <c r="E66" i="15" s="1"/>
  <c r="F65" i="15"/>
  <c r="F64" i="15" s="1"/>
  <c r="F63" i="15" s="1"/>
  <c r="F62" i="15" s="1"/>
  <c r="E65" i="15"/>
  <c r="E64" i="15" s="1"/>
  <c r="E63" i="15" s="1"/>
  <c r="E62" i="15" s="1"/>
  <c r="F60" i="15"/>
  <c r="E60" i="15"/>
  <c r="E59" i="15" s="1"/>
  <c r="E58" i="15" s="1"/>
  <c r="E57" i="15" s="1"/>
  <c r="E56" i="15" s="1"/>
  <c r="F55" i="15"/>
  <c r="F54" i="15" s="1"/>
  <c r="F53" i="15" s="1"/>
  <c r="E55" i="15"/>
  <c r="E54" i="15" s="1"/>
  <c r="E53" i="15" s="1"/>
  <c r="F52" i="15"/>
  <c r="F51" i="15" s="1"/>
  <c r="F50" i="15" s="1"/>
  <c r="E52" i="15"/>
  <c r="F46" i="15"/>
  <c r="F45" i="15" s="1"/>
  <c r="F44" i="15" s="1"/>
  <c r="F43" i="15" s="1"/>
  <c r="F42" i="15" s="1"/>
  <c r="F41" i="15" s="1"/>
  <c r="E46" i="15"/>
  <c r="E45" i="15" s="1"/>
  <c r="E44" i="15" s="1"/>
  <c r="E43" i="15" s="1"/>
  <c r="E42" i="15" s="1"/>
  <c r="E41" i="15" s="1"/>
  <c r="F40" i="15"/>
  <c r="E40" i="15"/>
  <c r="E39" i="15" s="1"/>
  <c r="F38" i="15"/>
  <c r="F37" i="15" s="1"/>
  <c r="E38" i="15"/>
  <c r="E37" i="15" s="1"/>
  <c r="F33" i="15"/>
  <c r="E33" i="15"/>
  <c r="E32" i="15" s="1"/>
  <c r="E31" i="15" s="1"/>
  <c r="E30" i="15" s="1"/>
  <c r="F29" i="15"/>
  <c r="F28" i="15" s="1"/>
  <c r="E29" i="15"/>
  <c r="E28" i="15" s="1"/>
  <c r="F27" i="15"/>
  <c r="F26" i="15" s="1"/>
  <c r="E27" i="15"/>
  <c r="E26" i="15" s="1"/>
  <c r="F25" i="15"/>
  <c r="F24" i="15" s="1"/>
  <c r="E25" i="15"/>
  <c r="E24" i="15" s="1"/>
  <c r="F23" i="15"/>
  <c r="E23" i="15"/>
  <c r="E22" i="15" s="1"/>
  <c r="F17" i="15"/>
  <c r="F16" i="15" s="1"/>
  <c r="F15" i="15" s="1"/>
  <c r="E17" i="15"/>
  <c r="E16" i="15" s="1"/>
  <c r="E15" i="15" s="1"/>
  <c r="E367" i="15"/>
  <c r="E366" i="15" s="1"/>
  <c r="E365" i="15" s="1"/>
  <c r="E364" i="15" s="1"/>
  <c r="E363" i="15" s="1"/>
  <c r="E362" i="15" s="1"/>
  <c r="E360" i="15"/>
  <c r="E359" i="15" s="1"/>
  <c r="E358" i="15" s="1"/>
  <c r="E357" i="15" s="1"/>
  <c r="E356" i="15" s="1"/>
  <c r="E355" i="15" s="1"/>
  <c r="E353" i="15"/>
  <c r="E333" i="15"/>
  <c r="E332" i="15" s="1"/>
  <c r="E331" i="15" s="1"/>
  <c r="E330" i="15" s="1"/>
  <c r="E326" i="15"/>
  <c r="E317" i="15"/>
  <c r="E316" i="15" s="1"/>
  <c r="E315" i="15" s="1"/>
  <c r="E314" i="15" s="1"/>
  <c r="E310" i="15"/>
  <c r="E309" i="15" s="1"/>
  <c r="E285" i="15"/>
  <c r="E284" i="15" s="1"/>
  <c r="E274" i="15"/>
  <c r="E273" i="15" s="1"/>
  <c r="E271" i="15"/>
  <c r="E270" i="15" s="1"/>
  <c r="E259" i="15"/>
  <c r="E258" i="15" s="1"/>
  <c r="E251" i="15"/>
  <c r="E243" i="15"/>
  <c r="E242" i="15" s="1"/>
  <c r="E240" i="15"/>
  <c r="E239" i="15" s="1"/>
  <c r="E224" i="15"/>
  <c r="E219" i="15"/>
  <c r="E214" i="15"/>
  <c r="E206" i="15"/>
  <c r="E191" i="15"/>
  <c r="E190" i="15" s="1"/>
  <c r="E179" i="15"/>
  <c r="E178" i="15" s="1"/>
  <c r="E170" i="15"/>
  <c r="E169" i="15" s="1"/>
  <c r="E168" i="15" s="1"/>
  <c r="E159" i="15"/>
  <c r="E158" i="15" s="1"/>
  <c r="E138" i="15"/>
  <c r="E137" i="15" s="1"/>
  <c r="E136" i="15" s="1"/>
  <c r="E135" i="15" s="1"/>
  <c r="E134" i="15" s="1"/>
  <c r="E122" i="15"/>
  <c r="E102" i="15"/>
  <c r="E101" i="15" s="1"/>
  <c r="E85" i="15"/>
  <c r="E84" i="15" s="1"/>
  <c r="E51" i="15"/>
  <c r="E50" i="15" s="1"/>
  <c r="E13" i="15"/>
  <c r="E12" i="15"/>
  <c r="F374" i="15"/>
  <c r="F373" i="15" s="1"/>
  <c r="F372" i="15" s="1"/>
  <c r="F371" i="15" s="1"/>
  <c r="F370" i="15" s="1"/>
  <c r="F369" i="15" s="1"/>
  <c r="F351" i="15"/>
  <c r="F341" i="15"/>
  <c r="F340" i="15" s="1"/>
  <c r="F333" i="15"/>
  <c r="F332" i="15" s="1"/>
  <c r="F331" i="15" s="1"/>
  <c r="F330" i="15" s="1"/>
  <c r="F326" i="15"/>
  <c r="F324" i="15"/>
  <c r="F310" i="15"/>
  <c r="F309" i="15" s="1"/>
  <c r="F288" i="15"/>
  <c r="F287" i="15" s="1"/>
  <c r="F282" i="15"/>
  <c r="F277" i="15"/>
  <c r="F276" i="15" s="1"/>
  <c r="F271" i="15"/>
  <c r="F270" i="15" s="1"/>
  <c r="F256" i="15"/>
  <c r="F255" i="15" s="1"/>
  <c r="F243" i="15"/>
  <c r="F242" i="15" s="1"/>
  <c r="F221" i="15"/>
  <c r="F214" i="15"/>
  <c r="F198" i="15"/>
  <c r="F197" i="15" s="1"/>
  <c r="F191" i="15"/>
  <c r="F190" i="15" s="1"/>
  <c r="F188" i="15"/>
  <c r="F187" i="15" s="1"/>
  <c r="F176" i="15"/>
  <c r="F175" i="15" s="1"/>
  <c r="F150" i="15"/>
  <c r="F149" i="15" s="1"/>
  <c r="F147" i="15"/>
  <c r="F146" i="15" s="1"/>
  <c r="F125" i="15"/>
  <c r="F124" i="15" s="1"/>
  <c r="F117" i="15"/>
  <c r="F115" i="15"/>
  <c r="F105" i="15"/>
  <c r="F104" i="15" s="1"/>
  <c r="F99" i="15"/>
  <c r="F98" i="15" s="1"/>
  <c r="F80" i="15"/>
  <c r="F59" i="15"/>
  <c r="F58" i="15" s="1"/>
  <c r="F57" i="15" s="1"/>
  <c r="F56" i="15" s="1"/>
  <c r="F39" i="15"/>
  <c r="F32" i="15"/>
  <c r="F31" i="15" s="1"/>
  <c r="F30" i="15" s="1"/>
  <c r="F22" i="15"/>
  <c r="F13" i="15"/>
  <c r="F12" i="15" s="1"/>
  <c r="F371" i="14"/>
  <c r="F370" i="14" s="1"/>
  <c r="F369" i="14" s="1"/>
  <c r="F368" i="14" s="1"/>
  <c r="F367" i="14" s="1"/>
  <c r="F366" i="14" s="1"/>
  <c r="F364" i="14"/>
  <c r="F363" i="14" s="1"/>
  <c r="F362" i="14" s="1"/>
  <c r="F361" i="14" s="1"/>
  <c r="F360" i="14" s="1"/>
  <c r="F359" i="14" s="1"/>
  <c r="F357" i="14"/>
  <c r="F356" i="14" s="1"/>
  <c r="F355" i="14" s="1"/>
  <c r="F354" i="14" s="1"/>
  <c r="F353" i="14" s="1"/>
  <c r="F352" i="14" s="1"/>
  <c r="F350" i="14"/>
  <c r="F349" i="14"/>
  <c r="F348" i="14"/>
  <c r="F347" i="14" s="1"/>
  <c r="F346" i="14" s="1"/>
  <c r="F345" i="14" s="1"/>
  <c r="F344" i="14" s="1"/>
  <c r="F343" i="14" s="1"/>
  <c r="F341" i="14"/>
  <c r="F340" i="14"/>
  <c r="F338" i="14"/>
  <c r="F337" i="14" s="1"/>
  <c r="F333" i="14" s="1"/>
  <c r="F332" i="14" s="1"/>
  <c r="F335" i="14"/>
  <c r="F334" i="14"/>
  <c r="F330" i="14"/>
  <c r="F329" i="14"/>
  <c r="F328" i="14"/>
  <c r="F327" i="14" s="1"/>
  <c r="F323" i="14"/>
  <c r="F321" i="14"/>
  <c r="F314" i="14"/>
  <c r="F313" i="14" s="1"/>
  <c r="F312" i="14" s="1"/>
  <c r="F311" i="14" s="1"/>
  <c r="F307" i="14"/>
  <c r="F306" i="14" s="1"/>
  <c r="F304" i="14"/>
  <c r="F303" i="14" s="1"/>
  <c r="F301" i="14"/>
  <c r="F300" i="14" s="1"/>
  <c r="F296" i="14"/>
  <c r="F295" i="14"/>
  <c r="F293" i="14"/>
  <c r="F292" i="14" s="1"/>
  <c r="F291" i="14" s="1"/>
  <c r="F290" i="14" s="1"/>
  <c r="F288" i="14"/>
  <c r="F287" i="14" s="1"/>
  <c r="F285" i="14"/>
  <c r="F284" i="14" s="1"/>
  <c r="F282" i="14"/>
  <c r="F281" i="14" s="1"/>
  <c r="F279" i="14"/>
  <c r="F277" i="14"/>
  <c r="F276" i="14" s="1"/>
  <c r="F274" i="14"/>
  <c r="F273" i="14"/>
  <c r="F271" i="14"/>
  <c r="F270" i="14" s="1"/>
  <c r="F268" i="14"/>
  <c r="F267" i="14"/>
  <c r="F262" i="14"/>
  <c r="F261" i="14" s="1"/>
  <c r="F259" i="14"/>
  <c r="F258" i="14"/>
  <c r="F256" i="14"/>
  <c r="F255" i="14" s="1"/>
  <c r="F253" i="14"/>
  <c r="F252" i="14" s="1"/>
  <c r="F251" i="14" s="1"/>
  <c r="F250" i="14" s="1"/>
  <c r="F248" i="14"/>
  <c r="F246" i="14"/>
  <c r="F245" i="14" s="1"/>
  <c r="F243" i="14"/>
  <c r="F242" i="14" s="1"/>
  <c r="F240" i="14"/>
  <c r="F239" i="14"/>
  <c r="F237" i="14"/>
  <c r="F236" i="14" s="1"/>
  <c r="F234" i="14"/>
  <c r="F233" i="14" s="1"/>
  <c r="F228" i="14"/>
  <c r="F227" i="14" s="1"/>
  <c r="F226" i="14" s="1"/>
  <c r="F225" i="14" s="1"/>
  <c r="F223" i="14"/>
  <c r="F221" i="14"/>
  <c r="F218" i="14"/>
  <c r="F216" i="14"/>
  <c r="F213" i="14"/>
  <c r="F211" i="14"/>
  <c r="F210" i="14" s="1"/>
  <c r="F206" i="14"/>
  <c r="F205" i="14" s="1"/>
  <c r="F203" i="14"/>
  <c r="F200" i="14" s="1"/>
  <c r="F201" i="14"/>
  <c r="F198" i="14"/>
  <c r="F197" i="14"/>
  <c r="F195" i="14"/>
  <c r="F194" i="14" s="1"/>
  <c r="F188" i="14"/>
  <c r="F187" i="14" s="1"/>
  <c r="F185" i="14"/>
  <c r="F184" i="14" s="1"/>
  <c r="F182" i="14"/>
  <c r="F181" i="14"/>
  <c r="F179" i="14"/>
  <c r="F178" i="14" s="1"/>
  <c r="F176" i="14"/>
  <c r="F175" i="14" s="1"/>
  <c r="F173" i="14"/>
  <c r="F172" i="14" s="1"/>
  <c r="F167" i="14"/>
  <c r="F166" i="14" s="1"/>
  <c r="F164" i="14"/>
  <c r="E167" i="15" s="1"/>
  <c r="E166" i="15" s="1"/>
  <c r="E165" i="15" s="1"/>
  <c r="F163" i="14"/>
  <c r="F159" i="14"/>
  <c r="F158" i="14" s="1"/>
  <c r="F157" i="14"/>
  <c r="F156" i="14"/>
  <c r="F155" i="14" s="1"/>
  <c r="F153" i="14"/>
  <c r="F152" i="14" s="1"/>
  <c r="F150" i="14"/>
  <c r="F149" i="14" s="1"/>
  <c r="F147" i="14"/>
  <c r="F146" i="14"/>
  <c r="F144" i="14"/>
  <c r="F143" i="14"/>
  <c r="F141" i="14"/>
  <c r="F140" i="14" s="1"/>
  <c r="F135" i="14"/>
  <c r="F134" i="14" s="1"/>
  <c r="F129" i="14" s="1"/>
  <c r="F128" i="14" s="1"/>
  <c r="C16" i="17" s="1"/>
  <c r="F132" i="14"/>
  <c r="F131" i="14" s="1"/>
  <c r="F125" i="14"/>
  <c r="F124" i="14" s="1"/>
  <c r="F122" i="14"/>
  <c r="F120" i="14"/>
  <c r="F119" i="14" s="1"/>
  <c r="F117" i="14"/>
  <c r="F115" i="14"/>
  <c r="F114" i="14" s="1"/>
  <c r="F112" i="14"/>
  <c r="F111" i="14" s="1"/>
  <c r="F105" i="14"/>
  <c r="F104" i="14" s="1"/>
  <c r="F102" i="14"/>
  <c r="F101" i="14" s="1"/>
  <c r="F99" i="14"/>
  <c r="F98" i="14"/>
  <c r="F94" i="14"/>
  <c r="F92" i="14"/>
  <c r="F90" i="14"/>
  <c r="F88" i="14"/>
  <c r="F85" i="14"/>
  <c r="F84" i="14" s="1"/>
  <c r="F80" i="14"/>
  <c r="F78" i="14"/>
  <c r="F76" i="14"/>
  <c r="F72" i="14"/>
  <c r="F71" i="14" s="1"/>
  <c r="F70" i="14" s="1"/>
  <c r="F68" i="14"/>
  <c r="F67" i="14" s="1"/>
  <c r="F66" i="14" s="1"/>
  <c r="F64" i="14"/>
  <c r="F63" i="14"/>
  <c r="F62" i="14" s="1"/>
  <c r="F59" i="14"/>
  <c r="F58" i="14" s="1"/>
  <c r="F57" i="14" s="1"/>
  <c r="F56" i="14" s="1"/>
  <c r="F54" i="14"/>
  <c r="F53" i="14" s="1"/>
  <c r="F51" i="14"/>
  <c r="F50" i="14" s="1"/>
  <c r="F49" i="14" s="1"/>
  <c r="F48" i="14" s="1"/>
  <c r="F45" i="14"/>
  <c r="F44" i="14" s="1"/>
  <c r="F43" i="14" s="1"/>
  <c r="F42" i="14" s="1"/>
  <c r="F41" i="14" s="1"/>
  <c r="C11" i="17" s="1"/>
  <c r="F39" i="14"/>
  <c r="F36" i="14" s="1"/>
  <c r="F35" i="14" s="1"/>
  <c r="F34" i="14" s="1"/>
  <c r="C10" i="17" s="1"/>
  <c r="F37" i="14"/>
  <c r="F32" i="14"/>
  <c r="F31" i="14" s="1"/>
  <c r="F30" i="14" s="1"/>
  <c r="F28" i="14"/>
  <c r="F26" i="14"/>
  <c r="F24" i="14"/>
  <c r="F22" i="14"/>
  <c r="F16" i="14"/>
  <c r="F15" i="14" s="1"/>
  <c r="F13" i="14"/>
  <c r="F12" i="14" s="1"/>
  <c r="F11" i="14" s="1"/>
  <c r="F10" i="14" s="1"/>
  <c r="C8" i="17" s="1"/>
  <c r="G371" i="14"/>
  <c r="G370" i="14" s="1"/>
  <c r="G369" i="14" s="1"/>
  <c r="G368" i="14" s="1"/>
  <c r="G367" i="14" s="1"/>
  <c r="G366" i="14" s="1"/>
  <c r="G364" i="14"/>
  <c r="G363" i="14"/>
  <c r="G362" i="14" s="1"/>
  <c r="G361" i="14" s="1"/>
  <c r="G360" i="14" s="1"/>
  <c r="G359" i="14" s="1"/>
  <c r="G357" i="14"/>
  <c r="G356" i="14" s="1"/>
  <c r="G355" i="14" s="1"/>
  <c r="G354" i="14" s="1"/>
  <c r="G353" i="14" s="1"/>
  <c r="G352" i="14" s="1"/>
  <c r="G350" i="14"/>
  <c r="G349" i="14"/>
  <c r="G348" i="14"/>
  <c r="G341" i="14"/>
  <c r="G340" i="14" s="1"/>
  <c r="G338" i="14"/>
  <c r="G337" i="14" s="1"/>
  <c r="G335" i="14"/>
  <c r="G334" i="14" s="1"/>
  <c r="G333" i="14" s="1"/>
  <c r="G332" i="14" s="1"/>
  <c r="G330" i="14"/>
  <c r="G329" i="14" s="1"/>
  <c r="G328" i="14" s="1"/>
  <c r="G327" i="14" s="1"/>
  <c r="G323" i="14"/>
  <c r="G321" i="14"/>
  <c r="G314" i="14"/>
  <c r="G313" i="14" s="1"/>
  <c r="G312" i="14" s="1"/>
  <c r="G311" i="14" s="1"/>
  <c r="G310" i="14" s="1"/>
  <c r="G307" i="14"/>
  <c r="G306" i="14" s="1"/>
  <c r="G304" i="14"/>
  <c r="G303" i="14" s="1"/>
  <c r="G301" i="14"/>
  <c r="G300" i="14" s="1"/>
  <c r="G296" i="14"/>
  <c r="G295" i="14" s="1"/>
  <c r="G293" i="14"/>
  <c r="G292" i="14" s="1"/>
  <c r="G288" i="14"/>
  <c r="G287" i="14" s="1"/>
  <c r="G285" i="14"/>
  <c r="G284" i="14" s="1"/>
  <c r="G282" i="14"/>
  <c r="G281" i="14" s="1"/>
  <c r="G279" i="14"/>
  <c r="G277" i="14"/>
  <c r="G276" i="14" s="1"/>
  <c r="G274" i="14"/>
  <c r="G273" i="14" s="1"/>
  <c r="G271" i="14"/>
  <c r="G270" i="14" s="1"/>
  <c r="G268" i="14"/>
  <c r="G267" i="14" s="1"/>
  <c r="G262" i="14"/>
  <c r="G261" i="14" s="1"/>
  <c r="G259" i="14"/>
  <c r="G258" i="14" s="1"/>
  <c r="G256" i="14"/>
  <c r="G255" i="14" s="1"/>
  <c r="G253" i="14"/>
  <c r="G252" i="14" s="1"/>
  <c r="G248" i="14"/>
  <c r="G246" i="14"/>
  <c r="G245" i="14" s="1"/>
  <c r="G243" i="14"/>
  <c r="G242" i="14" s="1"/>
  <c r="G240" i="14"/>
  <c r="G239" i="14" s="1"/>
  <c r="G237" i="14"/>
  <c r="G236" i="14" s="1"/>
  <c r="G234" i="14"/>
  <c r="G233" i="14" s="1"/>
  <c r="G228" i="14"/>
  <c r="G227" i="14" s="1"/>
  <c r="G226" i="14" s="1"/>
  <c r="G225" i="14" s="1"/>
  <c r="G223" i="14"/>
  <c r="G221" i="14"/>
  <c r="G218" i="14"/>
  <c r="G216" i="14"/>
  <c r="G213" i="14"/>
  <c r="G211" i="14"/>
  <c r="G206" i="14"/>
  <c r="G205" i="14" s="1"/>
  <c r="G203" i="14"/>
  <c r="G201" i="14"/>
  <c r="G198" i="14"/>
  <c r="G197" i="14" s="1"/>
  <c r="G195" i="14"/>
  <c r="G194" i="14" s="1"/>
  <c r="G188" i="14"/>
  <c r="G187" i="14" s="1"/>
  <c r="G185" i="14"/>
  <c r="G184" i="14" s="1"/>
  <c r="G182" i="14"/>
  <c r="G181" i="14" s="1"/>
  <c r="G179" i="14"/>
  <c r="G178" i="14" s="1"/>
  <c r="G177" i="14"/>
  <c r="G176" i="14" s="1"/>
  <c r="G175" i="14" s="1"/>
  <c r="G173" i="14"/>
  <c r="G172" i="14"/>
  <c r="G167" i="14"/>
  <c r="G166" i="14" s="1"/>
  <c r="G164" i="14"/>
  <c r="G163" i="14" s="1"/>
  <c r="G159" i="14"/>
  <c r="G158" i="14"/>
  <c r="G157" i="14"/>
  <c r="G156" i="14"/>
  <c r="G155" i="14" s="1"/>
  <c r="G153" i="14"/>
  <c r="G152" i="14" s="1"/>
  <c r="G150" i="14"/>
  <c r="G149" i="14" s="1"/>
  <c r="G147" i="14"/>
  <c r="G146" i="14" s="1"/>
  <c r="G144" i="14"/>
  <c r="G143" i="14" s="1"/>
  <c r="G141" i="14"/>
  <c r="G140" i="14" s="1"/>
  <c r="G135" i="14"/>
  <c r="G134" i="14" s="1"/>
  <c r="G129" i="14" s="1"/>
  <c r="G128" i="14" s="1"/>
  <c r="D16" i="17" s="1"/>
  <c r="G132" i="14"/>
  <c r="G131" i="14" s="1"/>
  <c r="G125" i="14"/>
  <c r="G124" i="14" s="1"/>
  <c r="G122" i="14"/>
  <c r="G120" i="14"/>
  <c r="G117" i="14"/>
  <c r="G115" i="14"/>
  <c r="G114" i="14" s="1"/>
  <c r="G112" i="14"/>
  <c r="G111" i="14" s="1"/>
  <c r="G105" i="14"/>
  <c r="G104" i="14" s="1"/>
  <c r="G102" i="14"/>
  <c r="G101" i="14" s="1"/>
  <c r="G99" i="14"/>
  <c r="G98" i="14" s="1"/>
  <c r="G94" i="14"/>
  <c r="G92" i="14"/>
  <c r="G90" i="14"/>
  <c r="G88" i="14"/>
  <c r="G85" i="14"/>
  <c r="G84" i="14" s="1"/>
  <c r="G80" i="14"/>
  <c r="G78" i="14"/>
  <c r="G76" i="14"/>
  <c r="G75" i="14" s="1"/>
  <c r="G74" i="14" s="1"/>
  <c r="G72" i="14"/>
  <c r="G71" i="14" s="1"/>
  <c r="G70" i="14" s="1"/>
  <c r="G68" i="14"/>
  <c r="G67" i="14" s="1"/>
  <c r="G66" i="14" s="1"/>
  <c r="G64" i="14"/>
  <c r="G63" i="14"/>
  <c r="G62" i="14" s="1"/>
  <c r="G59" i="14"/>
  <c r="G58" i="14"/>
  <c r="G57" i="14" s="1"/>
  <c r="G56" i="14" s="1"/>
  <c r="G54" i="14"/>
  <c r="G53" i="14" s="1"/>
  <c r="G51" i="14"/>
  <c r="G50" i="14" s="1"/>
  <c r="G49" i="14" s="1"/>
  <c r="G48" i="14" s="1"/>
  <c r="G45" i="14"/>
  <c r="G44" i="14" s="1"/>
  <c r="G43" i="14" s="1"/>
  <c r="G42" i="14" s="1"/>
  <c r="G41" i="14" s="1"/>
  <c r="D11" i="17" s="1"/>
  <c r="G39" i="14"/>
  <c r="G37" i="14"/>
  <c r="G32" i="14"/>
  <c r="G31" i="14" s="1"/>
  <c r="G30" i="14" s="1"/>
  <c r="G28" i="14"/>
  <c r="G26" i="14"/>
  <c r="G24" i="14"/>
  <c r="G22" i="14"/>
  <c r="G16" i="14"/>
  <c r="G15" i="14" s="1"/>
  <c r="G13" i="14"/>
  <c r="G12" i="14" s="1"/>
  <c r="F94" i="15" l="1"/>
  <c r="E94" i="15"/>
  <c r="E323" i="15"/>
  <c r="E321" i="15" s="1"/>
  <c r="E320" i="15" s="1"/>
  <c r="E319" i="15" s="1"/>
  <c r="E93" i="16"/>
  <c r="E92" i="16" s="1"/>
  <c r="D71" i="16"/>
  <c r="F279" i="15"/>
  <c r="F130" i="15"/>
  <c r="F129" i="15" s="1"/>
  <c r="F128" i="15" s="1"/>
  <c r="E130" i="15"/>
  <c r="E129" i="15" s="1"/>
  <c r="E128" i="15" s="1"/>
  <c r="D34" i="17"/>
  <c r="D33" i="17" s="1"/>
  <c r="C34" i="17"/>
  <c r="C33" i="17" s="1"/>
  <c r="C30" i="17"/>
  <c r="C29" i="17" s="1"/>
  <c r="G347" i="14"/>
  <c r="G346" i="14" s="1"/>
  <c r="G345" i="14" s="1"/>
  <c r="G344" i="14" s="1"/>
  <c r="F310" i="14"/>
  <c r="F326" i="14"/>
  <c r="F323" i="15"/>
  <c r="F321" i="15" s="1"/>
  <c r="F320" i="15" s="1"/>
  <c r="F319" i="15" s="1"/>
  <c r="G320" i="14"/>
  <c r="F320" i="14"/>
  <c r="G309" i="14"/>
  <c r="D24" i="17"/>
  <c r="D23" i="17" s="1"/>
  <c r="F309" i="14"/>
  <c r="C24" i="17"/>
  <c r="C23" i="17" s="1"/>
  <c r="F299" i="14"/>
  <c r="F298" i="14" s="1"/>
  <c r="G291" i="14"/>
  <c r="G290" i="14" s="1"/>
  <c r="F294" i="15"/>
  <c r="F293" i="15" s="1"/>
  <c r="G200" i="14"/>
  <c r="E203" i="15"/>
  <c r="E196" i="15" s="1"/>
  <c r="E195" i="15" s="1"/>
  <c r="F193" i="14"/>
  <c r="F192" i="14" s="1"/>
  <c r="G210" i="14"/>
  <c r="F215" i="14"/>
  <c r="F220" i="14"/>
  <c r="F209" i="14" s="1"/>
  <c r="F208" i="14" s="1"/>
  <c r="G220" i="14"/>
  <c r="G215" i="14"/>
  <c r="D110" i="16"/>
  <c r="E218" i="15"/>
  <c r="F218" i="15"/>
  <c r="E213" i="15"/>
  <c r="F213" i="15"/>
  <c r="G171" i="14"/>
  <c r="G170" i="14" s="1"/>
  <c r="G169" i="14" s="1"/>
  <c r="D18" i="17" s="1"/>
  <c r="F171" i="14"/>
  <c r="F170" i="14" s="1"/>
  <c r="F169" i="14" s="1"/>
  <c r="C18" i="17" s="1"/>
  <c r="F162" i="14"/>
  <c r="F161" i="14" s="1"/>
  <c r="F167" i="15"/>
  <c r="F166" i="15" s="1"/>
  <c r="F165" i="15" s="1"/>
  <c r="F164" i="15" s="1"/>
  <c r="F119" i="15"/>
  <c r="G119" i="14"/>
  <c r="G110" i="14" s="1"/>
  <c r="G109" i="14" s="1"/>
  <c r="G108" i="14" s="1"/>
  <c r="F114" i="15"/>
  <c r="E114" i="15"/>
  <c r="F110" i="14"/>
  <c r="F109" i="14" s="1"/>
  <c r="F108" i="14" s="1"/>
  <c r="G87" i="14"/>
  <c r="G83" i="14" s="1"/>
  <c r="G82" i="14" s="1"/>
  <c r="F87" i="14"/>
  <c r="F83" i="14" s="1"/>
  <c r="F82" i="14" s="1"/>
  <c r="F49" i="15"/>
  <c r="F48" i="15" s="1"/>
  <c r="G36" i="14"/>
  <c r="G35" i="14" s="1"/>
  <c r="G34" i="14" s="1"/>
  <c r="D10" i="17" s="1"/>
  <c r="E36" i="15"/>
  <c r="E35" i="15" s="1"/>
  <c r="E34" i="15" s="1"/>
  <c r="F36" i="15"/>
  <c r="F35" i="15" s="1"/>
  <c r="F34" i="15" s="1"/>
  <c r="G21" i="14"/>
  <c r="G20" i="14" s="1"/>
  <c r="G19" i="14" s="1"/>
  <c r="G18" i="14" s="1"/>
  <c r="D9" i="17" s="1"/>
  <c r="F21" i="14"/>
  <c r="F20" i="14" s="1"/>
  <c r="F19" i="14" s="1"/>
  <c r="D254" i="16"/>
  <c r="D253" i="16" s="1"/>
  <c r="D15" i="16"/>
  <c r="D8" i="16" s="1"/>
  <c r="E223" i="16"/>
  <c r="E222" i="16" s="1"/>
  <c r="D305" i="16"/>
  <c r="E312" i="16"/>
  <c r="E305" i="16" s="1"/>
  <c r="D48" i="16"/>
  <c r="D47" i="16" s="1"/>
  <c r="D287" i="16"/>
  <c r="D323" i="16"/>
  <c r="D322" i="16" s="1"/>
  <c r="E15" i="16"/>
  <c r="E8" i="16" s="1"/>
  <c r="D201" i="16"/>
  <c r="D180" i="16"/>
  <c r="D176" i="16" s="1"/>
  <c r="D175" i="16" s="1"/>
  <c r="E180" i="16"/>
  <c r="D160" i="16"/>
  <c r="D159" i="16" s="1"/>
  <c r="D142" i="16"/>
  <c r="D126" i="16" s="1"/>
  <c r="D125" i="16" s="1"/>
  <c r="E116" i="16"/>
  <c r="E115" i="16" s="1"/>
  <c r="D116" i="16"/>
  <c r="D115" i="16" s="1"/>
  <c r="E110" i="16"/>
  <c r="E105" i="16"/>
  <c r="D105" i="16"/>
  <c r="D100" i="16"/>
  <c r="D93" i="16"/>
  <c r="D92" i="16" s="1"/>
  <c r="D86" i="16"/>
  <c r="D85" i="16" s="1"/>
  <c r="D84" i="16" s="1"/>
  <c r="E76" i="16"/>
  <c r="D76" i="16"/>
  <c r="E71" i="16"/>
  <c r="D66" i="16"/>
  <c r="E48" i="16"/>
  <c r="E46" i="16" s="1"/>
  <c r="E54" i="16"/>
  <c r="E53" i="16" s="1"/>
  <c r="D41" i="16"/>
  <c r="D27" i="16"/>
  <c r="E27" i="16"/>
  <c r="D54" i="16"/>
  <c r="D53" i="16" s="1"/>
  <c r="D223" i="16"/>
  <c r="D222" i="16" s="1"/>
  <c r="D231" i="16"/>
  <c r="D230" i="16" s="1"/>
  <c r="E254" i="16"/>
  <c r="E253" i="16" s="1"/>
  <c r="E100" i="16"/>
  <c r="E41" i="16"/>
  <c r="E23" i="16" s="1"/>
  <c r="E287" i="16"/>
  <c r="E142" i="16"/>
  <c r="E126" i="16" s="1"/>
  <c r="E125" i="16" s="1"/>
  <c r="E176" i="16"/>
  <c r="E175" i="16" s="1"/>
  <c r="E231" i="16"/>
  <c r="E230" i="16" s="1"/>
  <c r="E66" i="16"/>
  <c r="E86" i="16"/>
  <c r="E85" i="16" s="1"/>
  <c r="E84" i="16" s="1"/>
  <c r="E160" i="16"/>
  <c r="E159" i="16" s="1"/>
  <c r="E201" i="16"/>
  <c r="F336" i="15"/>
  <c r="F335" i="15" s="1"/>
  <c r="F329" i="15" s="1"/>
  <c r="F328" i="15" s="1"/>
  <c r="F350" i="15"/>
  <c r="F349" i="15" s="1"/>
  <c r="F348" i="15" s="1"/>
  <c r="F347" i="15" s="1"/>
  <c r="F346" i="15" s="1"/>
  <c r="E313" i="15"/>
  <c r="E312" i="15" s="1"/>
  <c r="E350" i="15"/>
  <c r="E349" i="15" s="1"/>
  <c r="E348" i="15" s="1"/>
  <c r="E347" i="15" s="1"/>
  <c r="E346" i="15" s="1"/>
  <c r="F313" i="15"/>
  <c r="F312" i="15" s="1"/>
  <c r="E336" i="15"/>
  <c r="E335" i="15" s="1"/>
  <c r="E329" i="15" s="1"/>
  <c r="E328" i="15" s="1"/>
  <c r="F302" i="15"/>
  <c r="F301" i="15" s="1"/>
  <c r="E302" i="15"/>
  <c r="E301" i="15" s="1"/>
  <c r="E248" i="15"/>
  <c r="E235" i="15" s="1"/>
  <c r="E234" i="15" s="1"/>
  <c r="F248" i="15"/>
  <c r="F235" i="15" s="1"/>
  <c r="F234" i="15" s="1"/>
  <c r="F174" i="15"/>
  <c r="F173" i="15" s="1"/>
  <c r="F172" i="15" s="1"/>
  <c r="E164" i="15"/>
  <c r="E119" i="15"/>
  <c r="E49" i="15"/>
  <c r="E48" i="15" s="1"/>
  <c r="E21" i="15"/>
  <c r="E20" i="15" s="1"/>
  <c r="E19" i="15" s="1"/>
  <c r="E18" i="15" s="1"/>
  <c r="F11" i="15"/>
  <c r="F10" i="15" s="1"/>
  <c r="E11" i="15"/>
  <c r="E10" i="15" s="1"/>
  <c r="E322" i="15"/>
  <c r="E174" i="15"/>
  <c r="E173" i="15" s="1"/>
  <c r="E172" i="15" s="1"/>
  <c r="E223" i="15"/>
  <c r="E75" i="15"/>
  <c r="E74" i="15" s="1"/>
  <c r="E61" i="15" s="1"/>
  <c r="E87" i="15"/>
  <c r="E83" i="15" s="1"/>
  <c r="E82" i="15" s="1"/>
  <c r="E254" i="15"/>
  <c r="E253" i="15" s="1"/>
  <c r="E279" i="15"/>
  <c r="E269" i="15" s="1"/>
  <c r="E268" i="15" s="1"/>
  <c r="E142" i="15"/>
  <c r="E141" i="15" s="1"/>
  <c r="E294" i="15"/>
  <c r="E293" i="15" s="1"/>
  <c r="F21" i="15"/>
  <c r="F20" i="15" s="1"/>
  <c r="F19" i="15" s="1"/>
  <c r="F18" i="15" s="1"/>
  <c r="F223" i="15"/>
  <c r="F269" i="15"/>
  <c r="F268" i="15" s="1"/>
  <c r="F142" i="15"/>
  <c r="F141" i="15" s="1"/>
  <c r="F203" i="15"/>
  <c r="F196" i="15" s="1"/>
  <c r="F195" i="15" s="1"/>
  <c r="F254" i="15"/>
  <c r="F253" i="15" s="1"/>
  <c r="F75" i="15"/>
  <c r="F74" i="15" s="1"/>
  <c r="F61" i="15" s="1"/>
  <c r="F87" i="15"/>
  <c r="F83" i="15" s="1"/>
  <c r="F82" i="15" s="1"/>
  <c r="F18" i="14"/>
  <c r="C9" i="17" s="1"/>
  <c r="F139" i="14"/>
  <c r="F138" i="14" s="1"/>
  <c r="F137" i="14" s="1"/>
  <c r="C17" i="17" s="1"/>
  <c r="F232" i="14"/>
  <c r="F231" i="14" s="1"/>
  <c r="F230" i="14" s="1"/>
  <c r="C21" i="17" s="1"/>
  <c r="F75" i="14"/>
  <c r="F74" i="14" s="1"/>
  <c r="F61" i="14" s="1"/>
  <c r="F266" i="14"/>
  <c r="F265" i="14" s="1"/>
  <c r="F264" i="14" s="1"/>
  <c r="C22" i="17" s="1"/>
  <c r="F319" i="14"/>
  <c r="F318" i="14"/>
  <c r="F317" i="14" s="1"/>
  <c r="G61" i="14"/>
  <c r="G47" i="14" s="1"/>
  <c r="D12" i="17" s="1"/>
  <c r="G162" i="14"/>
  <c r="G161" i="14" s="1"/>
  <c r="G11" i="14"/>
  <c r="G10" i="14" s="1"/>
  <c r="D8" i="17" s="1"/>
  <c r="G209" i="14"/>
  <c r="G208" i="14" s="1"/>
  <c r="G251" i="14"/>
  <c r="G250" i="14" s="1"/>
  <c r="G299" i="14"/>
  <c r="G298" i="14" s="1"/>
  <c r="G319" i="14"/>
  <c r="G318" i="14"/>
  <c r="G317" i="14" s="1"/>
  <c r="G139" i="14"/>
  <c r="G138" i="14" s="1"/>
  <c r="G193" i="14"/>
  <c r="G192" i="14" s="1"/>
  <c r="G232" i="14"/>
  <c r="G231" i="14" s="1"/>
  <c r="G266" i="14"/>
  <c r="G265" i="14" s="1"/>
  <c r="G264" i="14" s="1"/>
  <c r="D22" i="17" s="1"/>
  <c r="G326" i="14"/>
  <c r="D19" i="5"/>
  <c r="D18" i="5" s="1"/>
  <c r="E207" i="2"/>
  <c r="E206" i="2" s="1"/>
  <c r="F322" i="15" l="1"/>
  <c r="E212" i="15"/>
  <c r="E211" i="15" s="1"/>
  <c r="F267" i="15"/>
  <c r="F140" i="15"/>
  <c r="E110" i="15"/>
  <c r="E109" i="15" s="1"/>
  <c r="E108" i="15" s="1"/>
  <c r="E107" i="15" s="1"/>
  <c r="F110" i="15"/>
  <c r="F109" i="15" s="1"/>
  <c r="F108" i="15" s="1"/>
  <c r="F107" i="15" s="1"/>
  <c r="G343" i="14"/>
  <c r="D30" i="17"/>
  <c r="D29" i="17" s="1"/>
  <c r="G325" i="14"/>
  <c r="D28" i="17"/>
  <c r="D27" i="17" s="1"/>
  <c r="F325" i="14"/>
  <c r="C28" i="17"/>
  <c r="C27" i="17" s="1"/>
  <c r="D46" i="16"/>
  <c r="G316" i="14"/>
  <c r="D26" i="17"/>
  <c r="D25" i="17" s="1"/>
  <c r="E47" i="16"/>
  <c r="F316" i="14"/>
  <c r="C26" i="17"/>
  <c r="C25" i="17" s="1"/>
  <c r="G230" i="14"/>
  <c r="D21" i="17" s="1"/>
  <c r="D23" i="16"/>
  <c r="D7" i="16" s="1"/>
  <c r="F191" i="14"/>
  <c r="C20" i="17" s="1"/>
  <c r="C19" i="17" s="1"/>
  <c r="G191" i="14"/>
  <c r="D20" i="17" s="1"/>
  <c r="D19" i="17" s="1"/>
  <c r="F212" i="15"/>
  <c r="F211" i="15" s="1"/>
  <c r="F194" i="15" s="1"/>
  <c r="C15" i="17"/>
  <c r="G137" i="14"/>
  <c r="G127" i="14"/>
  <c r="D17" i="17"/>
  <c r="D15" i="17" s="1"/>
  <c r="F127" i="14"/>
  <c r="E65" i="16"/>
  <c r="E64" i="16" s="1"/>
  <c r="F107" i="14"/>
  <c r="C14" i="17"/>
  <c r="C13" i="17" s="1"/>
  <c r="G107" i="14"/>
  <c r="D14" i="17"/>
  <c r="D13" i="17" s="1"/>
  <c r="F47" i="14"/>
  <c r="C12" i="17" s="1"/>
  <c r="C7" i="17" s="1"/>
  <c r="D7" i="17"/>
  <c r="D200" i="16"/>
  <c r="D65" i="16"/>
  <c r="D64" i="16" s="1"/>
  <c r="E286" i="16"/>
  <c r="E285" i="16" s="1"/>
  <c r="D286" i="16"/>
  <c r="D285" i="16" s="1"/>
  <c r="E200" i="16"/>
  <c r="E99" i="16"/>
  <c r="E91" i="16" s="1"/>
  <c r="D99" i="16"/>
  <c r="D91" i="16" s="1"/>
  <c r="E7" i="16"/>
  <c r="F233" i="15"/>
  <c r="E233" i="15"/>
  <c r="E194" i="15"/>
  <c r="F127" i="15"/>
  <c r="E140" i="15"/>
  <c r="E127" i="15" s="1"/>
  <c r="E47" i="15"/>
  <c r="E9" i="15" s="1"/>
  <c r="E267" i="15"/>
  <c r="F47" i="15"/>
  <c r="F9" i="15" s="1"/>
  <c r="F190" i="14"/>
  <c r="G9" i="14"/>
  <c r="F203" i="1"/>
  <c r="G190" i="14" l="1"/>
  <c r="G8" i="14"/>
  <c r="D37" i="17"/>
  <c r="C37" i="17"/>
  <c r="F9" i="14"/>
  <c r="F8" i="14" s="1"/>
  <c r="D339" i="16"/>
  <c r="E339" i="16"/>
  <c r="F193" i="15"/>
  <c r="F8" i="15" s="1"/>
  <c r="E193" i="15"/>
  <c r="E8" i="15" s="1"/>
  <c r="C22" i="12" l="1"/>
  <c r="D133" i="5"/>
  <c r="D132" i="5" s="1"/>
  <c r="D131" i="5" s="1"/>
  <c r="E275" i="2"/>
  <c r="E274" i="2" s="1"/>
  <c r="E273" i="2" s="1"/>
  <c r="F271" i="1"/>
  <c r="F270" i="1" s="1"/>
  <c r="D303" i="5"/>
  <c r="D302" i="5" s="1"/>
  <c r="D301" i="5" s="1"/>
  <c r="E86" i="2"/>
  <c r="E85" i="2" s="1"/>
  <c r="E84" i="2" s="1"/>
  <c r="F85" i="1"/>
  <c r="F84" i="1" s="1"/>
  <c r="F116" i="1" l="1"/>
  <c r="D122" i="5" l="1"/>
  <c r="E136" i="2"/>
  <c r="D268" i="5" l="1"/>
  <c r="D267" i="5" s="1"/>
  <c r="D266" i="5" s="1"/>
  <c r="E167" i="2"/>
  <c r="E166" i="2" s="1"/>
  <c r="E165" i="2" s="1"/>
  <c r="F164" i="1"/>
  <c r="F163" i="1" s="1"/>
  <c r="D286" i="5" l="1"/>
  <c r="D285" i="5" s="1"/>
  <c r="D284" i="5" s="1"/>
  <c r="D160" i="5"/>
  <c r="D159" i="5" s="1"/>
  <c r="E297" i="2"/>
  <c r="E296" i="2" s="1"/>
  <c r="E295" i="2" s="1"/>
  <c r="F293" i="1"/>
  <c r="F292" i="1" s="1"/>
  <c r="D283" i="5"/>
  <c r="D282" i="5" s="1"/>
  <c r="D281" i="5" s="1"/>
  <c r="E171" i="2"/>
  <c r="E170" i="2" s="1"/>
  <c r="E169" i="2" s="1"/>
  <c r="E168" i="2" s="1"/>
  <c r="E164" i="2" s="1"/>
  <c r="F167" i="1"/>
  <c r="F166" i="1" s="1"/>
  <c r="F162" i="1" s="1"/>
  <c r="F161" i="1" s="1"/>
  <c r="D232" i="5"/>
  <c r="D231" i="5" s="1"/>
  <c r="E79" i="2"/>
  <c r="E78" i="2" s="1"/>
  <c r="F78" i="1"/>
  <c r="D343" i="5" l="1"/>
  <c r="E103" i="2"/>
  <c r="E106" i="2"/>
  <c r="F349" i="1" l="1"/>
  <c r="D164" i="5" l="1"/>
  <c r="E375" i="2"/>
  <c r="E325" i="2"/>
  <c r="E300" i="2"/>
  <c r="F244" i="1" l="1"/>
  <c r="D254" i="5" l="1"/>
  <c r="E189" i="2"/>
  <c r="F177" i="1"/>
  <c r="F157" i="1"/>
  <c r="D251" i="5" l="1"/>
  <c r="E186" i="2"/>
  <c r="E33" i="2"/>
  <c r="E368" i="2"/>
  <c r="E354" i="2"/>
  <c r="E352" i="2"/>
  <c r="E334" i="2"/>
  <c r="E327" i="2"/>
  <c r="E318" i="2"/>
  <c r="E311" i="2"/>
  <c r="E305" i="2"/>
  <c r="E308" i="2"/>
  <c r="E292" i="2"/>
  <c r="E289" i="2"/>
  <c r="E286" i="2"/>
  <c r="E283" i="2"/>
  <c r="E281" i="2"/>
  <c r="E278" i="2"/>
  <c r="E272" i="2"/>
  <c r="E266" i="2"/>
  <c r="E263" i="2"/>
  <c r="E260" i="2"/>
  <c r="E257" i="2"/>
  <c r="E252" i="2"/>
  <c r="E250" i="2"/>
  <c r="E247" i="2"/>
  <c r="E241" i="2"/>
  <c r="E232" i="2"/>
  <c r="E227" i="2"/>
  <c r="E225" i="2"/>
  <c r="E222" i="2"/>
  <c r="E220" i="2"/>
  <c r="E217" i="2"/>
  <c r="E215" i="2"/>
  <c r="E210" i="2"/>
  <c r="E205" i="2"/>
  <c r="E202" i="2"/>
  <c r="E199" i="2"/>
  <c r="E183" i="2"/>
  <c r="E180" i="2"/>
  <c r="E177" i="2"/>
  <c r="E163" i="2"/>
  <c r="E160" i="2"/>
  <c r="E157" i="2"/>
  <c r="E154" i="2"/>
  <c r="E151" i="2"/>
  <c r="E148" i="2"/>
  <c r="E145" i="2"/>
  <c r="E126" i="2"/>
  <c r="E118" i="2"/>
  <c r="E123" i="2"/>
  <c r="E121" i="2"/>
  <c r="E116" i="2"/>
  <c r="E100" i="2"/>
  <c r="E113" i="2"/>
  <c r="E96" i="2"/>
  <c r="E95" i="2"/>
  <c r="E93" i="2"/>
  <c r="E91" i="2"/>
  <c r="E89" i="2"/>
  <c r="E81" i="2"/>
  <c r="E77" i="2"/>
  <c r="E73" i="2"/>
  <c r="E69" i="2"/>
  <c r="E65" i="2"/>
  <c r="E55" i="2"/>
  <c r="E52" i="2"/>
  <c r="E46" i="2"/>
  <c r="E29" i="2"/>
  <c r="E27" i="2"/>
  <c r="E25" i="2"/>
  <c r="E17" i="2"/>
  <c r="E23" i="2"/>
  <c r="E361" i="2"/>
  <c r="D177" i="5" l="1"/>
  <c r="D139" i="5"/>
  <c r="D68" i="5"/>
  <c r="D14" i="5"/>
  <c r="E374" i="2"/>
  <c r="E373" i="2" s="1"/>
  <c r="E372" i="2" s="1"/>
  <c r="E371" i="2" s="1"/>
  <c r="E370" i="2" s="1"/>
  <c r="E369" i="2" s="1"/>
  <c r="E367" i="2"/>
  <c r="E366" i="2" s="1"/>
  <c r="E365" i="2" s="1"/>
  <c r="E364" i="2" s="1"/>
  <c r="E363" i="2" s="1"/>
  <c r="E362" i="2" s="1"/>
  <c r="E360" i="2"/>
  <c r="E359" i="2" s="1"/>
  <c r="E358" i="2" s="1"/>
  <c r="E357" i="2" s="1"/>
  <c r="E356" i="2" s="1"/>
  <c r="E355" i="2" s="1"/>
  <c r="E353" i="2"/>
  <c r="E351" i="2"/>
  <c r="E344" i="2"/>
  <c r="E343" i="2" s="1"/>
  <c r="E341" i="2"/>
  <c r="E340" i="2" s="1"/>
  <c r="E338" i="2"/>
  <c r="E337" i="2" s="1"/>
  <c r="E333" i="2"/>
  <c r="E332" i="2" s="1"/>
  <c r="E331" i="2" s="1"/>
  <c r="E330" i="2" s="1"/>
  <c r="E326" i="2"/>
  <c r="E324" i="2"/>
  <c r="E317" i="2"/>
  <c r="E316" i="2" s="1"/>
  <c r="E315" i="2" s="1"/>
  <c r="E314" i="2" s="1"/>
  <c r="E310" i="2"/>
  <c r="E309" i="2" s="1"/>
  <c r="E304" i="2"/>
  <c r="E303" i="2" s="1"/>
  <c r="E299" i="2"/>
  <c r="E298" i="2" s="1"/>
  <c r="E307" i="2"/>
  <c r="E306" i="2" s="1"/>
  <c r="E291" i="2"/>
  <c r="E290" i="2" s="1"/>
  <c r="E288" i="2"/>
  <c r="E287" i="2" s="1"/>
  <c r="E285" i="2"/>
  <c r="E284" i="2" s="1"/>
  <c r="E282" i="2"/>
  <c r="E280" i="2"/>
  <c r="E277" i="2"/>
  <c r="E276" i="2" s="1"/>
  <c r="E271" i="2"/>
  <c r="E270" i="2" s="1"/>
  <c r="E265" i="2"/>
  <c r="E264" i="2" s="1"/>
  <c r="E262" i="2"/>
  <c r="E261" i="2" s="1"/>
  <c r="E259" i="2"/>
  <c r="E258" i="2" s="1"/>
  <c r="E256" i="2"/>
  <c r="E255" i="2" s="1"/>
  <c r="E251" i="2"/>
  <c r="E249" i="2"/>
  <c r="E246" i="2"/>
  <c r="E245" i="2" s="1"/>
  <c r="E243" i="2"/>
  <c r="E242" i="2" s="1"/>
  <c r="E240" i="2"/>
  <c r="E239" i="2" s="1"/>
  <c r="E237" i="2"/>
  <c r="E236" i="2" s="1"/>
  <c r="E231" i="2"/>
  <c r="E230" i="2" s="1"/>
  <c r="E229" i="2" s="1"/>
  <c r="E228" i="2" s="1"/>
  <c r="E226" i="2"/>
  <c r="E224" i="2"/>
  <c r="E221" i="2"/>
  <c r="E219" i="2"/>
  <c r="E216" i="2"/>
  <c r="E214" i="2"/>
  <c r="E209" i="2"/>
  <c r="E208" i="2" s="1"/>
  <c r="E204" i="2"/>
  <c r="E203" i="2" s="1"/>
  <c r="E201" i="2"/>
  <c r="E200" i="2" s="1"/>
  <c r="E198" i="2"/>
  <c r="E197" i="2" s="1"/>
  <c r="E191" i="2"/>
  <c r="E190" i="2" s="1"/>
  <c r="E188" i="2"/>
  <c r="E187" i="2" s="1"/>
  <c r="E185" i="2"/>
  <c r="E184" i="2" s="1"/>
  <c r="E182" i="2"/>
  <c r="E181" i="2" s="1"/>
  <c r="E179" i="2"/>
  <c r="E178" i="2" s="1"/>
  <c r="E176" i="2"/>
  <c r="E175" i="2" s="1"/>
  <c r="E162" i="2"/>
  <c r="E161" i="2" s="1"/>
  <c r="E159" i="2"/>
  <c r="E158" i="2" s="1"/>
  <c r="E156" i="2"/>
  <c r="E155" i="2" s="1"/>
  <c r="E153" i="2"/>
  <c r="E152" i="2" s="1"/>
  <c r="E150" i="2"/>
  <c r="E149" i="2" s="1"/>
  <c r="E147" i="2"/>
  <c r="E146" i="2" s="1"/>
  <c r="E144" i="2"/>
  <c r="E143" i="2" s="1"/>
  <c r="E138" i="2"/>
  <c r="E137" i="2" s="1"/>
  <c r="E135" i="2"/>
  <c r="E134" i="2" s="1"/>
  <c r="E129" i="2" s="1"/>
  <c r="E128" i="2" s="1"/>
  <c r="E125" i="2"/>
  <c r="E124" i="2" s="1"/>
  <c r="E122" i="2"/>
  <c r="E120" i="2"/>
  <c r="E117" i="2"/>
  <c r="E115" i="2"/>
  <c r="E112" i="2"/>
  <c r="E111" i="2" s="1"/>
  <c r="E105" i="2"/>
  <c r="E104" i="2" s="1"/>
  <c r="E102" i="2"/>
  <c r="E101" i="2" s="1"/>
  <c r="E99" i="2"/>
  <c r="E98" i="2" s="1"/>
  <c r="E94" i="2"/>
  <c r="E92" i="2"/>
  <c r="E90" i="2"/>
  <c r="E88" i="2"/>
  <c r="E80" i="2"/>
  <c r="E76" i="2"/>
  <c r="E72" i="2"/>
  <c r="E71" i="2" s="1"/>
  <c r="E70" i="2" s="1"/>
  <c r="E68" i="2"/>
  <c r="E67" i="2" s="1"/>
  <c r="E66" i="2" s="1"/>
  <c r="E64" i="2"/>
  <c r="E63" i="2" s="1"/>
  <c r="E62" i="2" s="1"/>
  <c r="E59" i="2"/>
  <c r="E58" i="2" s="1"/>
  <c r="E57" i="2" s="1"/>
  <c r="E56" i="2" s="1"/>
  <c r="E54" i="2"/>
  <c r="E53" i="2" s="1"/>
  <c r="E51" i="2"/>
  <c r="E50" i="2" s="1"/>
  <c r="E45" i="2"/>
  <c r="E44" i="2" s="1"/>
  <c r="E43" i="2" s="1"/>
  <c r="E42" i="2" s="1"/>
  <c r="E41" i="2" s="1"/>
  <c r="E39" i="2"/>
  <c r="E37" i="2"/>
  <c r="E32" i="2"/>
  <c r="E31" i="2" s="1"/>
  <c r="E30" i="2" s="1"/>
  <c r="E28" i="2"/>
  <c r="E26" i="2"/>
  <c r="E24" i="2"/>
  <c r="E22" i="2"/>
  <c r="E16" i="2"/>
  <c r="E15" i="2" s="1"/>
  <c r="E13" i="2"/>
  <c r="E12" i="2" s="1"/>
  <c r="E302" i="2" l="1"/>
  <c r="E301" i="2" s="1"/>
  <c r="E294" i="2"/>
  <c r="E293" i="2" s="1"/>
  <c r="E75" i="2"/>
  <c r="E74" i="2" s="1"/>
  <c r="E61" i="2" s="1"/>
  <c r="E36" i="2"/>
  <c r="E35" i="2" s="1"/>
  <c r="E34" i="2" s="1"/>
  <c r="E350" i="2"/>
  <c r="E349" i="2" s="1"/>
  <c r="E348" i="2" s="1"/>
  <c r="E347" i="2" s="1"/>
  <c r="E346" i="2" s="1"/>
  <c r="E248" i="2"/>
  <c r="E235" i="2" s="1"/>
  <c r="E234" i="2" s="1"/>
  <c r="E213" i="2"/>
  <c r="E11" i="2"/>
  <c r="E10" i="2" s="1"/>
  <c r="E279" i="2"/>
  <c r="E269" i="2" s="1"/>
  <c r="E223" i="2"/>
  <c r="E218" i="2"/>
  <c r="E196" i="2"/>
  <c r="E195" i="2" s="1"/>
  <c r="E142" i="2"/>
  <c r="E141" i="2" s="1"/>
  <c r="E140" i="2" s="1"/>
  <c r="E119" i="2"/>
  <c r="E114" i="2"/>
  <c r="E87" i="2"/>
  <c r="E323" i="2"/>
  <c r="E321" i="2" s="1"/>
  <c r="E320" i="2" s="1"/>
  <c r="E319" i="2" s="1"/>
  <c r="E313" i="2"/>
  <c r="E312" i="2" s="1"/>
  <c r="E336" i="2"/>
  <c r="E335" i="2" s="1"/>
  <c r="E174" i="2"/>
  <c r="E173" i="2" s="1"/>
  <c r="E172" i="2" s="1"/>
  <c r="E49" i="2"/>
  <c r="E48" i="2" s="1"/>
  <c r="E21" i="2"/>
  <c r="E20" i="2" s="1"/>
  <c r="E19" i="2" s="1"/>
  <c r="E18" i="2" s="1"/>
  <c r="E254" i="2"/>
  <c r="E253" i="2" s="1"/>
  <c r="E329" i="2"/>
  <c r="E328" i="2" s="1"/>
  <c r="E83" i="2" l="1"/>
  <c r="E82" i="2" s="1"/>
  <c r="E47" i="2" s="1"/>
  <c r="E9" i="2" s="1"/>
  <c r="E268" i="2"/>
  <c r="E267" i="2" s="1"/>
  <c r="E110" i="2"/>
  <c r="E109" i="2" s="1"/>
  <c r="E108" i="2" s="1"/>
  <c r="E107" i="2" s="1"/>
  <c r="E322" i="2"/>
  <c r="E212" i="2"/>
  <c r="E211" i="2" s="1"/>
  <c r="E194" i="2" s="1"/>
  <c r="E233" i="2"/>
  <c r="E127" i="2"/>
  <c r="E193" i="2" l="1"/>
  <c r="E8" i="2" s="1"/>
  <c r="D67" i="5"/>
  <c r="D298" i="5"/>
  <c r="D297" i="5" s="1"/>
  <c r="D280" i="5"/>
  <c r="D274" i="5"/>
  <c r="D273" i="5" s="1"/>
  <c r="D272" i="5" s="1"/>
  <c r="D136" i="5"/>
  <c r="D135" i="5" s="1"/>
  <c r="D134" i="5" s="1"/>
  <c r="D90" i="5"/>
  <c r="D89" i="5" s="1"/>
  <c r="D11" i="5"/>
  <c r="F262" i="1" l="1"/>
  <c r="F261" i="1"/>
  <c r="F350" i="1" l="1"/>
  <c r="F274" i="1"/>
  <c r="F273" i="1" s="1"/>
  <c r="F218" i="1"/>
  <c r="F216" i="1"/>
  <c r="F112" i="1"/>
  <c r="F111" i="1" s="1"/>
  <c r="F26" i="1"/>
  <c r="D52" i="5" l="1"/>
  <c r="D50" i="5"/>
  <c r="D49" i="5" s="1"/>
  <c r="D138" i="5" l="1"/>
  <c r="D137" i="5" s="1"/>
  <c r="D340" i="5"/>
  <c r="D336" i="5"/>
  <c r="D335" i="5" s="1"/>
  <c r="D334" i="5" s="1"/>
  <c r="D333" i="5" s="1"/>
  <c r="D326" i="5"/>
  <c r="D325" i="5" s="1"/>
  <c r="D324" i="5" s="1"/>
  <c r="D323" i="5"/>
  <c r="D322" i="5" s="1"/>
  <c r="D321" i="5" s="1"/>
  <c r="D319" i="5"/>
  <c r="D318" i="5"/>
  <c r="D316" i="5"/>
  <c r="D315" i="5" s="1"/>
  <c r="D314" i="5"/>
  <c r="D313" i="5" s="1"/>
  <c r="D312" i="5"/>
  <c r="D311" i="5" s="1"/>
  <c r="D306" i="5"/>
  <c r="D305" i="5" s="1"/>
  <c r="D304" i="5" s="1"/>
  <c r="D309" i="5"/>
  <c r="D308" i="5" s="1"/>
  <c r="D307" i="5" s="1"/>
  <c r="D296" i="5"/>
  <c r="D295" i="5" s="1"/>
  <c r="D294" i="5"/>
  <c r="D293" i="5" s="1"/>
  <c r="D289" i="5"/>
  <c r="D288" i="5" s="1"/>
  <c r="D287" i="5" s="1"/>
  <c r="D279" i="5"/>
  <c r="D278" i="5" s="1"/>
  <c r="D262" i="5"/>
  <c r="D248" i="5"/>
  <c r="D247" i="5" s="1"/>
  <c r="D246" i="5" s="1"/>
  <c r="D245" i="5"/>
  <c r="D244" i="5" s="1"/>
  <c r="D243" i="5" s="1"/>
  <c r="D239" i="5"/>
  <c r="D238" i="5" s="1"/>
  <c r="D237" i="5" s="1"/>
  <c r="D234" i="5"/>
  <c r="D233" i="5" s="1"/>
  <c r="D230" i="5"/>
  <c r="D229" i="5" s="1"/>
  <c r="D226" i="5"/>
  <c r="D225" i="5" s="1"/>
  <c r="D224" i="5" s="1"/>
  <c r="D223" i="5" s="1"/>
  <c r="D215" i="5"/>
  <c r="D214" i="5" s="1"/>
  <c r="D213" i="5" s="1"/>
  <c r="D208" i="5"/>
  <c r="D207" i="5" s="1"/>
  <c r="D206" i="5" s="1"/>
  <c r="D197" i="5"/>
  <c r="D196" i="5" s="1"/>
  <c r="D195" i="5" s="1"/>
  <c r="D194" i="5"/>
  <c r="D193" i="5" s="1"/>
  <c r="D192" i="5" s="1"/>
  <c r="D191" i="5"/>
  <c r="D190" i="5" s="1"/>
  <c r="D189" i="5" s="1"/>
  <c r="D185" i="5"/>
  <c r="D184" i="5" s="1"/>
  <c r="D183" i="5" s="1"/>
  <c r="D176" i="5"/>
  <c r="D175" i="5" s="1"/>
  <c r="D166" i="5"/>
  <c r="D165" i="5" s="1"/>
  <c r="D155" i="5"/>
  <c r="D154" i="5" s="1"/>
  <c r="D153" i="5"/>
  <c r="D152" i="5" s="1"/>
  <c r="D151" i="5" s="1"/>
  <c r="D144" i="5"/>
  <c r="D143" i="5" s="1"/>
  <c r="D130" i="5"/>
  <c r="D129" i="5" s="1"/>
  <c r="D128" i="5" s="1"/>
  <c r="D119" i="5"/>
  <c r="D118" i="5" s="1"/>
  <c r="D117" i="5" s="1"/>
  <c r="D114" i="5"/>
  <c r="D113" i="5" s="1"/>
  <c r="D112" i="5"/>
  <c r="D111" i="5" s="1"/>
  <c r="D109" i="5"/>
  <c r="D108" i="5" s="1"/>
  <c r="D107" i="5"/>
  <c r="D106" i="5" s="1"/>
  <c r="D104" i="5"/>
  <c r="D103" i="5" s="1"/>
  <c r="D102" i="5"/>
  <c r="D101" i="5" s="1"/>
  <c r="D88" i="5"/>
  <c r="D87" i="5" s="1"/>
  <c r="D78" i="5"/>
  <c r="D77" i="5" s="1"/>
  <c r="D73" i="5"/>
  <c r="D72" i="5" s="1"/>
  <c r="D70" i="5"/>
  <c r="D69" i="5" s="1"/>
  <c r="D66" i="5" s="1"/>
  <c r="D63" i="5"/>
  <c r="D62" i="5" s="1"/>
  <c r="D61" i="5" s="1"/>
  <c r="D60" i="5"/>
  <c r="D59" i="5" s="1"/>
  <c r="D58" i="5" s="1"/>
  <c r="D57" i="5"/>
  <c r="D56" i="5" s="1"/>
  <c r="D55" i="5" s="1"/>
  <c r="D51" i="5"/>
  <c r="D48" i="5" s="1"/>
  <c r="D45" i="5"/>
  <c r="D44" i="5" s="1"/>
  <c r="D40" i="5"/>
  <c r="D39" i="5" s="1"/>
  <c r="D38" i="5" s="1"/>
  <c r="D34" i="5"/>
  <c r="D33" i="5" s="1"/>
  <c r="D32" i="5" s="1"/>
  <c r="D26" i="5"/>
  <c r="D25" i="5" s="1"/>
  <c r="D24" i="5" s="1"/>
  <c r="D22" i="5"/>
  <c r="D21" i="5" s="1"/>
  <c r="D20" i="5" s="1"/>
  <c r="D17" i="5"/>
  <c r="D16" i="5" s="1"/>
  <c r="D15" i="5" s="1"/>
  <c r="D13" i="5"/>
  <c r="D12" i="5" s="1"/>
  <c r="D339" i="5"/>
  <c r="D338" i="5" s="1"/>
  <c r="D337" i="5" s="1"/>
  <c r="D331" i="5"/>
  <c r="D329" i="5"/>
  <c r="D264" i="5"/>
  <c r="D263" i="5" s="1"/>
  <c r="D261" i="5"/>
  <c r="D260" i="5" s="1"/>
  <c r="D256" i="5"/>
  <c r="D255" i="5" s="1"/>
  <c r="D253" i="5"/>
  <c r="D252" i="5" s="1"/>
  <c r="D250" i="5"/>
  <c r="D249" i="5" s="1"/>
  <c r="D221" i="5"/>
  <c r="D220" i="5"/>
  <c r="D219" i="5" s="1"/>
  <c r="D217" i="5"/>
  <c r="D216" i="5" s="1"/>
  <c r="D210" i="5"/>
  <c r="D209" i="5" s="1"/>
  <c r="D204" i="5"/>
  <c r="D203" i="5" s="1"/>
  <c r="D201" i="5"/>
  <c r="D200" i="5" s="1"/>
  <c r="D181" i="5"/>
  <c r="D163" i="5"/>
  <c r="D162" i="5" s="1"/>
  <c r="D126" i="5"/>
  <c r="D125" i="5" s="1"/>
  <c r="D121" i="5"/>
  <c r="D120" i="5" s="1"/>
  <c r="D96" i="5"/>
  <c r="D94" i="5"/>
  <c r="D79" i="5"/>
  <c r="D74" i="5"/>
  <c r="D36" i="5"/>
  <c r="D35" i="5" s="1"/>
  <c r="D30" i="5"/>
  <c r="D28" i="5"/>
  <c r="D10" i="5"/>
  <c r="D9" i="5" s="1"/>
  <c r="D228" i="5" l="1"/>
  <c r="D227" i="5" s="1"/>
  <c r="D158" i="5"/>
  <c r="D157" i="5" s="1"/>
  <c r="D27" i="5"/>
  <c r="D71" i="5"/>
  <c r="D86" i="5"/>
  <c r="D85" i="5" s="1"/>
  <c r="D84" i="5" s="1"/>
  <c r="D317" i="5"/>
  <c r="D310" i="5" s="1"/>
  <c r="D116" i="5"/>
  <c r="D115" i="5" s="1"/>
  <c r="D110" i="5"/>
  <c r="D105" i="5"/>
  <c r="D100" i="5"/>
  <c r="D93" i="5"/>
  <c r="D92" i="5" s="1"/>
  <c r="D76" i="5"/>
  <c r="D54" i="5"/>
  <c r="D53" i="5" s="1"/>
  <c r="D212" i="5"/>
  <c r="D8" i="5"/>
  <c r="D328" i="5"/>
  <c r="D327" i="5" s="1"/>
  <c r="D47" i="5"/>
  <c r="D46" i="5"/>
  <c r="D199" i="5"/>
  <c r="D198" i="5" l="1"/>
  <c r="D99" i="5"/>
  <c r="D91" i="5" s="1"/>
  <c r="D43" i="5" l="1"/>
  <c r="D42" i="5" s="1"/>
  <c r="D41" i="5" s="1"/>
  <c r="D23" i="5" s="1"/>
  <c r="D7" i="5" s="1"/>
  <c r="F364" i="1" l="1"/>
  <c r="F363" i="1" s="1"/>
  <c r="F362" i="1" l="1"/>
  <c r="F259" i="1"/>
  <c r="F314" i="1"/>
  <c r="F313" i="1" s="1"/>
  <c r="F312" i="1" s="1"/>
  <c r="F311" i="1" s="1"/>
  <c r="D277" i="5"/>
  <c r="D276" i="5" s="1"/>
  <c r="D275" i="5" s="1"/>
  <c r="D150" i="5"/>
  <c r="D149" i="5" s="1"/>
  <c r="D148" i="5" s="1"/>
  <c r="D147" i="5"/>
  <c r="D146" i="5" s="1"/>
  <c r="D145" i="5" s="1"/>
  <c r="D142" i="5"/>
  <c r="D141" i="5" s="1"/>
  <c r="D140" i="5" s="1"/>
  <c r="F268" i="1"/>
  <c r="F267" i="1" s="1"/>
  <c r="D271" i="5"/>
  <c r="D270" i="5" s="1"/>
  <c r="D269" i="5" s="1"/>
  <c r="F253" i="1"/>
  <c r="F252" i="1" s="1"/>
  <c r="F221" i="1"/>
  <c r="F211" i="1"/>
  <c r="D188" i="5"/>
  <c r="D187" i="5" s="1"/>
  <c r="D186" i="5" s="1"/>
  <c r="D180" i="5"/>
  <c r="D179" i="5" s="1"/>
  <c r="D178" i="5" s="1"/>
  <c r="F141" i="1"/>
  <c r="F140" i="1" s="1"/>
  <c r="D83" i="5"/>
  <c r="D82" i="5" s="1"/>
  <c r="D81" i="5" s="1"/>
  <c r="D65" i="5" s="1"/>
  <c r="D64" i="5" s="1"/>
  <c r="F102" i="1"/>
  <c r="F101" i="1" s="1"/>
  <c r="D300" i="5"/>
  <c r="D299" i="5" s="1"/>
  <c r="D124" i="5" l="1"/>
  <c r="D123" i="5" s="1"/>
  <c r="D259" i="5"/>
  <c r="D258" i="5" s="1"/>
  <c r="D292" i="5"/>
  <c r="D174" i="5"/>
  <c r="D173" i="5" s="1"/>
  <c r="F258" i="1"/>
  <c r="F361" i="1"/>
  <c r="D172" i="5"/>
  <c r="D171" i="5" s="1"/>
  <c r="D170" i="5" s="1"/>
  <c r="D169" i="5" s="1"/>
  <c r="D168" i="5" s="1"/>
  <c r="D291" i="5" l="1"/>
  <c r="D290" i="5" s="1"/>
  <c r="F360" i="1"/>
  <c r="F371" i="1"/>
  <c r="F370" i="1" s="1"/>
  <c r="F369" i="1" s="1"/>
  <c r="F368" i="1" s="1"/>
  <c r="F367" i="1" s="1"/>
  <c r="C36" i="7" l="1"/>
  <c r="C35" i="7" s="1"/>
  <c r="F366" i="1"/>
  <c r="C34" i="7"/>
  <c r="C33" i="7" s="1"/>
  <c r="F359" i="1"/>
  <c r="F307" i="1"/>
  <c r="F306" i="1" s="1"/>
  <c r="F301" i="1"/>
  <c r="F300" i="1" s="1"/>
  <c r="F279" i="1"/>
  <c r="D242" i="5" l="1"/>
  <c r="D241" i="5" s="1"/>
  <c r="D240" i="5" s="1"/>
  <c r="D236" i="5" s="1"/>
  <c r="D235" i="5" s="1"/>
  <c r="F159" i="1"/>
  <c r="F158" i="1" s="1"/>
  <c r="F105" i="1" l="1"/>
  <c r="F104" i="1" s="1"/>
  <c r="D342" i="5"/>
  <c r="D341" i="5" s="1"/>
  <c r="D344" i="5"/>
  <c r="F213" i="1"/>
  <c r="F210" i="1" s="1"/>
  <c r="F277" i="1" l="1"/>
  <c r="F276" i="1" s="1"/>
  <c r="F357" i="1"/>
  <c r="F356" i="1" s="1"/>
  <c r="F355" i="1" s="1"/>
  <c r="F354" i="1" s="1"/>
  <c r="F353" i="1" s="1"/>
  <c r="F348" i="1"/>
  <c r="F347" i="1" s="1"/>
  <c r="F341" i="1"/>
  <c r="F340" i="1" s="1"/>
  <c r="F338" i="1"/>
  <c r="F337" i="1" s="1"/>
  <c r="F310" i="1" s="1"/>
  <c r="F335" i="1"/>
  <c r="F334" i="1" s="1"/>
  <c r="F330" i="1"/>
  <c r="F329" i="1" s="1"/>
  <c r="F328" i="1" s="1"/>
  <c r="F327" i="1" s="1"/>
  <c r="F323" i="1"/>
  <c r="F321" i="1"/>
  <c r="F296" i="1"/>
  <c r="F295" i="1" s="1"/>
  <c r="F304" i="1"/>
  <c r="F303" i="1" s="1"/>
  <c r="F299" i="1" s="1"/>
  <c r="F298" i="1" s="1"/>
  <c r="F288" i="1"/>
  <c r="F285" i="1"/>
  <c r="F284" i="1" s="1"/>
  <c r="F282" i="1"/>
  <c r="F281" i="1" s="1"/>
  <c r="F256" i="1"/>
  <c r="F255" i="1" s="1"/>
  <c r="F248" i="1"/>
  <c r="F246" i="1"/>
  <c r="F243" i="1"/>
  <c r="F242" i="1" s="1"/>
  <c r="F240" i="1"/>
  <c r="F239" i="1" s="1"/>
  <c r="F237" i="1"/>
  <c r="F236" i="1" s="1"/>
  <c r="F234" i="1"/>
  <c r="F233" i="1" s="1"/>
  <c r="F223" i="1"/>
  <c r="F220" i="1" s="1"/>
  <c r="F215" i="1"/>
  <c r="F206" i="1"/>
  <c r="F205" i="1" s="1"/>
  <c r="F201" i="1"/>
  <c r="F200" i="1" s="1"/>
  <c r="F198" i="1"/>
  <c r="F197" i="1" s="1"/>
  <c r="F195" i="1"/>
  <c r="F194" i="1" s="1"/>
  <c r="F228" i="1"/>
  <c r="F227" i="1" s="1"/>
  <c r="F226" i="1" s="1"/>
  <c r="F225" i="1" s="1"/>
  <c r="F188" i="1"/>
  <c r="F187" i="1" s="1"/>
  <c r="F185" i="1"/>
  <c r="F184" i="1" s="1"/>
  <c r="F182" i="1"/>
  <c r="F181" i="1" s="1"/>
  <c r="F179" i="1"/>
  <c r="F178" i="1" s="1"/>
  <c r="F176" i="1"/>
  <c r="F175" i="1" s="1"/>
  <c r="F173" i="1"/>
  <c r="F172" i="1" s="1"/>
  <c r="F156" i="1"/>
  <c r="F155" i="1" s="1"/>
  <c r="F153" i="1"/>
  <c r="F152" i="1" s="1"/>
  <c r="F150" i="1"/>
  <c r="F149" i="1" s="1"/>
  <c r="F147" i="1"/>
  <c r="F144" i="1"/>
  <c r="F143" i="1" s="1"/>
  <c r="F135" i="1"/>
  <c r="F134" i="1" s="1"/>
  <c r="F130" i="1" s="1"/>
  <c r="F132" i="1"/>
  <c r="F131" i="1" s="1"/>
  <c r="F125" i="1"/>
  <c r="F124" i="1" s="1"/>
  <c r="F122" i="1"/>
  <c r="F120" i="1"/>
  <c r="F117" i="1"/>
  <c r="F115" i="1"/>
  <c r="F99" i="1"/>
  <c r="F98" i="1" s="1"/>
  <c r="F94" i="1"/>
  <c r="F92" i="1"/>
  <c r="F90" i="1"/>
  <c r="F88" i="1"/>
  <c r="F80" i="1"/>
  <c r="F76" i="1"/>
  <c r="F72" i="1"/>
  <c r="F71" i="1" s="1"/>
  <c r="F70" i="1" s="1"/>
  <c r="F68" i="1"/>
  <c r="F67" i="1" s="1"/>
  <c r="F66" i="1" s="1"/>
  <c r="F64" i="1"/>
  <c r="F63" i="1" s="1"/>
  <c r="F62" i="1" s="1"/>
  <c r="F59" i="1"/>
  <c r="F58" i="1" s="1"/>
  <c r="F57" i="1" s="1"/>
  <c r="F56" i="1" s="1"/>
  <c r="F54" i="1"/>
  <c r="F53" i="1" s="1"/>
  <c r="F51" i="1"/>
  <c r="F50" i="1" s="1"/>
  <c r="F45" i="1"/>
  <c r="F44" i="1" s="1"/>
  <c r="F43" i="1" s="1"/>
  <c r="F42" i="1" s="1"/>
  <c r="F41" i="1" s="1"/>
  <c r="C11" i="7" s="1"/>
  <c r="F39" i="1"/>
  <c r="F37" i="1"/>
  <c r="F32" i="1"/>
  <c r="F31" i="1" s="1"/>
  <c r="F30" i="1" s="1"/>
  <c r="F28" i="1"/>
  <c r="F24" i="1"/>
  <c r="F22" i="1"/>
  <c r="F16" i="1"/>
  <c r="F15" i="1" s="1"/>
  <c r="F13" i="1"/>
  <c r="F12" i="1" s="1"/>
  <c r="F129" i="1" l="1"/>
  <c r="F128" i="1" s="1"/>
  <c r="C16" i="7" s="1"/>
  <c r="F75" i="1"/>
  <c r="F74" i="1" s="1"/>
  <c r="F61" i="1" s="1"/>
  <c r="F291" i="1"/>
  <c r="F290" i="1" s="1"/>
  <c r="F87" i="1"/>
  <c r="F251" i="1"/>
  <c r="F250" i="1" s="1"/>
  <c r="F346" i="1"/>
  <c r="F345" i="1" s="1"/>
  <c r="F344" i="1" s="1"/>
  <c r="F21" i="1"/>
  <c r="F20" i="1" s="1"/>
  <c r="F19" i="1" s="1"/>
  <c r="F18" i="1" s="1"/>
  <c r="C9" i="7" s="1"/>
  <c r="F352" i="1"/>
  <c r="C32" i="7"/>
  <c r="C31" i="7" s="1"/>
  <c r="F193" i="1"/>
  <c r="F192" i="1" s="1"/>
  <c r="C24" i="7"/>
  <c r="C23" i="7" s="1"/>
  <c r="F309" i="1"/>
  <c r="F287" i="1"/>
  <c r="F266" i="1" s="1"/>
  <c r="F146" i="1"/>
  <c r="F320" i="1"/>
  <c r="F319" i="1" s="1"/>
  <c r="F36" i="1"/>
  <c r="F35" i="1" s="1"/>
  <c r="F34" i="1" s="1"/>
  <c r="F11" i="1"/>
  <c r="F10" i="1" s="1"/>
  <c r="C8" i="7" s="1"/>
  <c r="F209" i="1"/>
  <c r="F208" i="1" s="1"/>
  <c r="F245" i="1"/>
  <c r="F232" i="1" s="1"/>
  <c r="F171" i="1"/>
  <c r="F170" i="1" s="1"/>
  <c r="F169" i="1" s="1"/>
  <c r="C18" i="7" s="1"/>
  <c r="F119" i="1"/>
  <c r="F114" i="1"/>
  <c r="F49" i="1"/>
  <c r="F48" i="1" s="1"/>
  <c r="F333" i="1"/>
  <c r="F332" i="1" s="1"/>
  <c r="F326" i="1" s="1"/>
  <c r="F343" i="1" l="1"/>
  <c r="C30" i="7"/>
  <c r="C29" i="7" s="1"/>
  <c r="F110" i="1"/>
  <c r="F109" i="1" s="1"/>
  <c r="F108" i="1" s="1"/>
  <c r="F325" i="1"/>
  <c r="C28" i="7"/>
  <c r="C27" i="7" s="1"/>
  <c r="F318" i="1"/>
  <c r="F317" i="1" s="1"/>
  <c r="F265" i="1"/>
  <c r="F139" i="1"/>
  <c r="F231" i="1"/>
  <c r="F230" i="1" s="1"/>
  <c r="F82" i="1"/>
  <c r="F47" i="1" s="1"/>
  <c r="F191" i="1"/>
  <c r="C20" i="7" s="1"/>
  <c r="C12" i="7" l="1"/>
  <c r="C7" i="7" s="1"/>
  <c r="G47" i="1"/>
  <c r="F107" i="1"/>
  <c r="C14" i="7"/>
  <c r="C13" i="7" s="1"/>
  <c r="F316" i="1"/>
  <c r="C26" i="7"/>
  <c r="C25" i="7" s="1"/>
  <c r="F264" i="1"/>
  <c r="C21" i="7"/>
  <c r="F138" i="1"/>
  <c r="F137" i="1" s="1"/>
  <c r="F9" i="1"/>
  <c r="F190" i="1" l="1"/>
  <c r="C22" i="7"/>
  <c r="C19" i="7"/>
  <c r="C17" i="7" l="1"/>
  <c r="C15" i="7" s="1"/>
  <c r="C37" i="7" s="1"/>
  <c r="F127" i="1"/>
  <c r="F8" i="1" l="1"/>
</calcChain>
</file>

<file path=xl/sharedStrings.xml><?xml version="1.0" encoding="utf-8"?>
<sst xmlns="http://schemas.openxmlformats.org/spreadsheetml/2006/main" count="7633" uniqueCount="508">
  <si>
    <t>Наименование</t>
  </si>
  <si>
    <t>Раздел, подраздел</t>
  </si>
  <si>
    <t>Целевая статья</t>
  </si>
  <si>
    <t>Администрация муниципального образования городское поселение город Боровск</t>
  </si>
  <si>
    <t>003</t>
  </si>
  <si>
    <t>0100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</si>
  <si>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</si>
  <si>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</si>
  <si>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</si>
  <si>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</si>
  <si>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</si>
  <si>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</si>
  <si>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</si>
  <si>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</si>
  <si>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</si>
  <si>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</si>
  <si>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</si>
  <si>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</si>
  <si>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</si>
  <si>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</si>
  <si>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</si>
  <si>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</si>
  <si>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</si>
  <si>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</si>
  <si>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</si>
  <si>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0111</t>
  </si>
  <si>
    <t>Резервные средства</t>
  </si>
  <si>
    <t>Другие общегосударственные вопросы</t>
  </si>
  <si>
    <t>0113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</si>
  <si>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</si>
  <si>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</si>
  <si>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</si>
  <si>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</si>
  <si>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</si>
  <si>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</si>
  <si>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</si>
  <si>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0300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</si>
  <si>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</si>
  <si>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</si>
  <si>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</si>
  <si>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</si>
  <si>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0400</t>
  </si>
  <si>
    <t>0408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</si>
  <si>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</si>
  <si>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</si>
  <si>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</si>
  <si>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Дорожное хозяйство (Дорожные фонды)</t>
  </si>
  <si>
    <t xml:space="preserve">003 </t>
  </si>
  <si>
    <t>0409</t>
  </si>
  <si>
    <t>0500</t>
  </si>
  <si>
    <t>Жилищное хозяйство</t>
  </si>
  <si>
    <t>0501</t>
  </si>
  <si>
    <t>Коммунальное хозяйство</t>
  </si>
  <si>
    <t>0502</t>
  </si>
  <si>
    <t>Ремонт и содержание водопроводных и канализационных сетей</t>
  </si>
  <si>
    <t>0503</t>
  </si>
  <si>
    <t>Уличное освещение</t>
  </si>
  <si>
    <t>Прочие мероприятия по благоустройству</t>
  </si>
  <si>
    <t>0700</t>
  </si>
  <si>
    <t>0707</t>
  </si>
  <si>
    <t>Содействие занятости населения</t>
  </si>
  <si>
    <t>1000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</si>
  <si>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</si>
  <si>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</si>
  <si>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</si>
  <si>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</si>
  <si>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1006</t>
  </si>
  <si>
    <t>Ремонт индивидуальных жилых домов ветеранов ВОВ</t>
  </si>
  <si>
    <t>1100</t>
  </si>
  <si>
    <t>1101</t>
  </si>
  <si>
    <t>1200</t>
  </si>
  <si>
    <t>Периодическая  печать и издательства</t>
  </si>
  <si>
    <t>1202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</si>
  <si>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</si>
  <si>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</si>
  <si>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</si>
  <si>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</si>
  <si>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</si>
  <si>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</si>
  <si>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</si>
  <si>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</si>
  <si>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</si>
  <si>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</si>
  <si>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</si>
  <si>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</si>
  <si>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</si>
  <si>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</si>
  <si>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</si>
  <si>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</si>
  <si>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</si>
  <si>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</si>
  <si>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</si>
  <si>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</si>
  <si>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</si>
  <si>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</si>
  <si>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</si>
  <si>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</si>
  <si>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</si>
  <si>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</si>
  <si>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</si>
  <si>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</si>
  <si>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</si>
  <si>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</si>
  <si>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</si>
  <si>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</si>
  <si>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</si>
  <si>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</si>
  <si>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</si>
  <si>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</si>
  <si>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</si>
  <si>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</si>
  <si>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</si>
  <si>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</si>
  <si>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</si>
  <si>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</si>
  <si>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</si>
  <si>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</si>
  <si>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</si>
  <si>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</si>
  <si>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</si>
  <si>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</si>
  <si>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</si>
  <si>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27 0 01 27010</t>
  </si>
  <si>
    <t>38 0 01 00000</t>
  </si>
  <si>
    <t>68 0 01 00000</t>
  </si>
  <si>
    <t>68 0 01 00920</t>
  </si>
  <si>
    <t>09 0 01 00000</t>
  </si>
  <si>
    <t>09 0 01 09060</t>
  </si>
  <si>
    <t>09 0 01 09080</t>
  </si>
  <si>
    <t>Транспорт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</si>
  <si>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</si>
  <si>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</si>
  <si>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</si>
  <si>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</si>
  <si>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</si>
  <si>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</si>
  <si>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</si>
  <si>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</si>
  <si>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</si>
  <si>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</si>
  <si>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</si>
  <si>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</si>
  <si>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</si>
  <si>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</si>
  <si>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</si>
  <si>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</si>
  <si>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</si>
  <si>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</si>
  <si>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Молодежная политика и оздоровление детей</t>
  </si>
  <si>
    <t xml:space="preserve">Физическая культура </t>
  </si>
  <si>
    <t>13 0 01 00000</t>
  </si>
  <si>
    <t>13 0 01 13010</t>
  </si>
  <si>
    <t>68 0 01 00400</t>
  </si>
  <si>
    <t>07 0 01 07010</t>
  </si>
  <si>
    <t>23 0 01 00000</t>
  </si>
  <si>
    <t>23 0 01 23010</t>
  </si>
  <si>
    <t>Обеспечение деятельности главы администрации</t>
  </si>
  <si>
    <t>84 0 00 00600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</si>
  <si>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</si>
  <si>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"Повышение качества управления муниципальными финансами"</t>
  </si>
  <si>
    <t>Основное мероприятие "Эффективное управление имуществом"</t>
  </si>
  <si>
    <t>Основное мероприятие "Подготовка населения в области обеспечения безопасности жизнедеятельности"</t>
  </si>
  <si>
    <t>Основное мероприятие "Повышение качества и доступности транспортных услуг для населения"</t>
  </si>
  <si>
    <t xml:space="preserve"> Основное мероприятие "Приведение сети автомобильных дорог в соответствие с нормативными требованиями"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</si>
  <si>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</si>
  <si>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</si>
  <si>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"Комплексное решение проблем благоустройства"</t>
  </si>
  <si>
    <t>Основное мероприятие "Снижение социальной напряженности на рынке труда"</t>
  </si>
  <si>
    <t>Основное мероприятие "Создание условий для благоприятной адаптации молодежи в современном обществе"</t>
  </si>
  <si>
    <t xml:space="preserve"> Основное мероприятие "Создание условий для информационного обеспечения населения"  </t>
  </si>
  <si>
    <t>Обеспечение безопасности дорожного движения</t>
  </si>
  <si>
    <t>24 0 01 24040</t>
  </si>
  <si>
    <t xml:space="preserve">  Социальное обеспечение и иные выплаты населению</t>
  </si>
  <si>
    <t xml:space="preserve">  Публичные нормативные социальные  выплаты гражданам</t>
  </si>
  <si>
    <t>310</t>
  </si>
  <si>
    <t>38 0 01 98010</t>
  </si>
  <si>
    <t>38 0 01 98020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</si>
  <si>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</si>
  <si>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</si>
  <si>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</si>
  <si>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Компенсация части затрат граждан на оплату коммунальной услуги за тепловую энергию</t>
  </si>
  <si>
    <t>05 0 02 05100</t>
  </si>
  <si>
    <t>Проведение мероприятий в честь Дня города Боровска</t>
  </si>
  <si>
    <t>Проведение мероприятий в честь Дня Победы в ВОВ</t>
  </si>
  <si>
    <t>27 0 02 00000</t>
  </si>
  <si>
    <t>27 0 02 27020</t>
  </si>
  <si>
    <t>Проведение новогодних и рождественских праздников</t>
  </si>
  <si>
    <t>27 0 03 27060</t>
  </si>
  <si>
    <t>Проведение прочих мероприятий</t>
  </si>
  <si>
    <t>27 0 04 27070</t>
  </si>
  <si>
    <t>09 0 01 09020</t>
  </si>
  <si>
    <t>Предупреждение и ликвидация чрезвычайных ситуаций</t>
  </si>
  <si>
    <t>Муниципальная программа "Обеспечение правопорядка и безопасности населения на территории города"</t>
  </si>
  <si>
    <t>27 0 02 27030</t>
  </si>
  <si>
    <t>27 0 02 27040</t>
  </si>
  <si>
    <t>Муниципальная программа "Эффективность системы  управления в органах местного самоуправления "</t>
  </si>
  <si>
    <t>38 0 01 98030</t>
  </si>
  <si>
    <t>Мероприятия по эффективному использованию муниципального имущества</t>
  </si>
  <si>
    <t>Муниципальная  программа "Эффективность системы  управления в органах местного самоуправления "</t>
  </si>
  <si>
    <t>Содержание сети автомобильных дорог</t>
  </si>
  <si>
    <t>Основное мероприятие "Проведение мероприятий в честь празднования Дня города Боровска"</t>
  </si>
  <si>
    <t>27 0 01 00000</t>
  </si>
  <si>
    <t>Основное мероприятие "Проведение мероприятий в честь Дня Победы в Великой Отечественной войне 1941-1945гг"</t>
  </si>
  <si>
    <t>27 0 03 00000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</si>
  <si>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</si>
  <si>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</si>
  <si>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27 0 04 00000</t>
  </si>
  <si>
    <t>Строительство канализационных сетей</t>
  </si>
  <si>
    <t>05 0 02 05060</t>
  </si>
  <si>
    <t>Код главного распоряди- теля бюджетных средств</t>
  </si>
  <si>
    <t>23 0 00 00000</t>
  </si>
  <si>
    <t>Исполнение судебных актов</t>
  </si>
  <si>
    <t>Межбюджетные трансферты</t>
  </si>
  <si>
    <t>500</t>
  </si>
  <si>
    <t>Иные межбюджетные трансферты</t>
  </si>
  <si>
    <t>540</t>
  </si>
  <si>
    <t>Обеспечение проведение выборов и референдумов</t>
  </si>
  <si>
    <t>0107</t>
  </si>
  <si>
    <t>Обеспечение проведения выборов и референдумов</t>
  </si>
  <si>
    <t>71 0 00 00000</t>
  </si>
  <si>
    <t>Проведение выборов и референдумов</t>
  </si>
  <si>
    <t>71 0 00 71010</t>
  </si>
  <si>
    <t>Муниципальная программа "Ремонт и содержание автомобильных дорог"</t>
  </si>
  <si>
    <t>0412</t>
  </si>
  <si>
    <t>Реализация мероприятий в  области земельных отношений по описанию территориальных зон МО КО ждя внесения сведений в ЕГРН</t>
  </si>
  <si>
    <t>05 0 02 00720</t>
  </si>
  <si>
    <t>Развитие общественной инфраструктуры муниципальных образований, основанных на местных инициативах</t>
  </si>
  <si>
    <t>Муниципальная программа «Формирование современной городской среды»</t>
  </si>
  <si>
    <t>20 0 00 00000</t>
  </si>
  <si>
    <t>(руб.)</t>
  </si>
  <si>
    <t>ОБЩЕГОСУДАРСТВЕННЫЕ ВОПРОСЫ</t>
  </si>
  <si>
    <t>880</t>
  </si>
  <si>
    <t>Иныен бюджетные ассигнования</t>
  </si>
  <si>
    <t>Иные выплаты текущего характера физическим лицам</t>
  </si>
  <si>
    <t>Специальные расходы</t>
  </si>
  <si>
    <t>НАЦИОНАЛЬНАЯ БЕЗОПАСНОСТЬ И ПРАВООХРАНИТЕЛЬНАЯ ДЕЯТЕЛЬНОСТЬ</t>
  </si>
  <si>
    <t>НАЦИОНАЛЬНАЯ ЭКОНОМИКА</t>
  </si>
  <si>
    <t>Содержание, ремонт и капитальный ремонт сети автомобильных дорог за счет средств дорожного фонда</t>
  </si>
  <si>
    <t>ДРУГИЕ ВОПРОСЫ В ОБЛАСТИ НАЦИОНАЛЬНОЙ ЭКОНОМИКИ</t>
  </si>
  <si>
    <t>ЖИЛИЩНО-КОММУНАЛЬНОЕ ХОЗЯЙСТВО</t>
  </si>
  <si>
    <t>05 0 01 05040</t>
  </si>
  <si>
    <t>Содержание и текущий ремонт жилфонда</t>
  </si>
  <si>
    <t>Муниципальная программа "Переселение граждан из аварийного жилья"</t>
  </si>
  <si>
    <t>15 0 00 00000</t>
  </si>
  <si>
    <t>БЛАГОУСТРОЙСТВО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</si>
  <si>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</si>
  <si>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</si>
  <si>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</si>
  <si>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</si>
  <si>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05 0 01 05200</t>
  </si>
  <si>
    <t>Компенсация части затрат граждан за наем (поднаем) жилых помещений</t>
  </si>
  <si>
    <t>38 0 01 S6232</t>
  </si>
  <si>
    <t>09 0 00 00600</t>
  </si>
  <si>
    <t xml:space="preserve">Муниципальная программа "Организация и проведение общественно-значимых праздничных мероприятий на территории города Боровска" </t>
  </si>
  <si>
    <t>Выполнение кадастровых работ по устранению реестровых ошибок,выявленных при внесении в сведения ЕГРН описания границ населенных пунтов и территориальных зон</t>
  </si>
  <si>
    <t>38 0 01 S7010</t>
  </si>
  <si>
    <t>Обеспечение деятельности муниципального бюджетного учреждения в сфере благоустройства</t>
  </si>
  <si>
    <t>600</t>
  </si>
  <si>
    <t>610</t>
  </si>
  <si>
    <t>Субсидии бюджетным учреждениям</t>
  </si>
  <si>
    <t>0310</t>
  </si>
  <si>
    <t>Защита населения и территории от чрезвычайный ситуаций природного и техногенного характера, пожарная безопасность</t>
  </si>
  <si>
    <t>Предоставление субсидий бюджетным, автономным учреждениям и другим некоммерческим организациям</t>
  </si>
  <si>
    <t>Субсидии некоммерческим организациям (за искл.государственных(муниципальных)учреждений, государственных корпораций (компаний), публично-правовых компаний</t>
  </si>
  <si>
    <t>630</t>
  </si>
  <si>
    <t>Обеспечение деятельности муниципального бюджетного учреждения по вопросам общего характера</t>
  </si>
  <si>
    <t>68 0 01 00922</t>
  </si>
  <si>
    <t>Федеральный проект «Обеспечение устойчивого сокращения непригодного для проживания жилищного фонда»</t>
  </si>
  <si>
    <t>15 0 F3 00000</t>
  </si>
  <si>
    <t>Расходы на переселение граждан из аварийного жилищного фонда за счет средств областного бюджета</t>
  </si>
  <si>
    <t>15 0 F3 67484</t>
  </si>
  <si>
    <t xml:space="preserve">  Расходы на переселение граждан из аварийного жилищного фонда за счет средств местных бюджетов</t>
  </si>
  <si>
    <t>15 0 F3 6748S</t>
  </si>
  <si>
    <t>20 0 F2 00000</t>
  </si>
  <si>
    <t>15 0 F3 67483</t>
  </si>
  <si>
    <t>Расходы на переселение граждан из аварийного жилищного фонда за счет средств , поступивших от Фонда содействия реформированию жилищно-коммунального хозяйства</t>
  </si>
  <si>
    <t xml:space="preserve"> Стимулирование руководителей исполнительно-распорядительных органов муниципальных образований области</t>
  </si>
  <si>
    <t>88 8 00 00530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</si>
  <si>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</si>
  <si>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</si>
  <si>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830</t>
  </si>
  <si>
    <t xml:space="preserve">  Исполнение судебных актов</t>
  </si>
  <si>
    <t xml:space="preserve">  Уплата налогов, сборов и иных платежей</t>
  </si>
  <si>
    <t>Благоустройство спортивной площадки на ул.Петра Шувалова между домами 5-7 г.Боровск</t>
  </si>
  <si>
    <t>47 0 01 47208</t>
  </si>
  <si>
    <t>47 0 01 S0240</t>
  </si>
  <si>
    <t>Реализация проектов развития общественной инфраструктуры муниципальных образований, основанных на местных инициативах</t>
  </si>
  <si>
    <t>Муниципальная программа «Реализация проектов развития общественной инфраструктуры муниципальных образований, основанных на местных инициативах»</t>
  </si>
  <si>
    <t>47 0 00 00000</t>
  </si>
  <si>
    <t>Основное мероприятие «Реализация инициативных проектов»</t>
  </si>
  <si>
    <t>47 0 01 00000</t>
  </si>
  <si>
    <t>1400</t>
  </si>
  <si>
    <t>Прочие межбюджетные трансферты общего характера</t>
  </si>
  <si>
    <t>1403</t>
  </si>
  <si>
    <t>Реализация приоритетных проектов развития общественной инфраструктуры муниципальных образований</t>
  </si>
  <si>
    <t>68 0 01 00721</t>
  </si>
  <si>
    <t>МЕЖБЮДЖЕТНЫЕ ТРАНСФЕРТЫ ОБЩЕГО ХАРАКТЕРА БЮДЖЕТАМ БЮДЖЕТНОЙ СИСТЕМЫ РОССИЙСКОЙ ФЕДЕРАЦИИ</t>
  </si>
  <si>
    <t xml:space="preserve">  Межбюджетные трансферты</t>
  </si>
  <si>
    <t xml:space="preserve">  Иные межбюджетные трансферты</t>
  </si>
  <si>
    <t>68 0 01 00960</t>
  </si>
  <si>
    <t>Средства на обеспечение расходных обязательств муниципальных образований Боровского района</t>
  </si>
  <si>
    <t>24 0 01 00721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</si>
  <si>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</si>
  <si>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</si>
  <si>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>400</t>
  </si>
  <si>
    <t>410</t>
  </si>
  <si>
    <t>47 0 01 00721</t>
  </si>
  <si>
    <t xml:space="preserve">  Реализация приоритетных проектов развития общественной инфраструктуры муниципальных образований</t>
  </si>
  <si>
    <t>19 0 01 00270</t>
  </si>
  <si>
    <t>Предоставление иных межбюджетных трансфертов местному бюджету для поощрения муниципального образования Калужской области, участвующего в конкурсе "Лучшая муниципальная практика развития территорий территориального общественного самоуправления</t>
  </si>
  <si>
    <t>0603</t>
  </si>
  <si>
    <t>Охрана объектов растительного и животного мира и среды их обитания</t>
  </si>
  <si>
    <t>47 0 01 47209</t>
  </si>
  <si>
    <t>ИБ-канализ М.Горького</t>
  </si>
  <si>
    <t>1,2млн дор пер Фабрич</t>
  </si>
  <si>
    <t>покр. Площ., +0,7917млн</t>
  </si>
  <si>
    <t>1300</t>
  </si>
  <si>
    <t>1301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</si>
  <si>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</si>
  <si>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</si>
  <si>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68 0 01 00650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</si>
  <si>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</si>
  <si>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</si>
  <si>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</si>
  <si>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0600</t>
  </si>
  <si>
    <t>Охрана окружающей среды</t>
  </si>
  <si>
    <t>Приложение №3</t>
  </si>
  <si>
    <t>Реализация программ формирования современной городской среды</t>
  </si>
  <si>
    <t>20 0 F2 55550</t>
  </si>
  <si>
    <t>05 0 02 00721</t>
  </si>
  <si>
    <t>Предоставление субсидий бюджетным, автономным учреждениям и иным некоммерческим организациям</t>
  </si>
  <si>
    <t>Муниципальная программа "Переселение граждан из аварийного жилья "</t>
  </si>
  <si>
    <t>Основное мероприятие "Улучшение жилищных условий граждан"</t>
  </si>
  <si>
    <t>15 0 01 00000</t>
  </si>
  <si>
    <t>Переселение граждан из аварийного жилья</t>
  </si>
  <si>
    <t>15 0 01 15020</t>
  </si>
  <si>
    <t>Расходы на переселение граждан из аварийного жилищного фонда за счет средств местных бюджетов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</si>
  <si>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</si>
  <si>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Организация транспортных услуг для населения</t>
  </si>
  <si>
    <t>18 0 01 18030</t>
  </si>
  <si>
    <t>Средства на обеспечение расходных обязательств муниципальных образований Калужской области</t>
  </si>
  <si>
    <t>19 0 01 00150</t>
  </si>
  <si>
    <t xml:space="preserve">  Иные бюджетные ассигнования</t>
  </si>
  <si>
    <t>19 0 02 19062</t>
  </si>
  <si>
    <t xml:space="preserve">Предоставление субсидий бюджетным, автономным учреждениям и иным
некоммерческим организациям
</t>
  </si>
  <si>
    <t>Основное мероприятие «Повышение уровня комфортности современной городской среды»</t>
  </si>
  <si>
    <t>20 0 01 00000</t>
  </si>
  <si>
    <t xml:space="preserve">  Реализация программ формирования современной городской среды (за счет средств областного бюджета)</t>
  </si>
  <si>
    <t xml:space="preserve">20 0 F2 S5550 </t>
  </si>
  <si>
    <t>Основное мероприятие "Создание условий для информационного обеспечения населения"</t>
  </si>
  <si>
    <t>Основное мероприятие "Приведение сети автомобильных дорог в соответствие с нормативными требованиями"</t>
  </si>
  <si>
    <t>Содержание,ремонт и капитальный ремонт сети автомобильных дорог за счет средств дорожного фонда</t>
  </si>
  <si>
    <t xml:space="preserve"> Реализация мероприятий подпрограммы "Совершенствование и развитие сети автомобильных дорог Калужской области"</t>
  </si>
  <si>
    <t>27 0 01 00150</t>
  </si>
  <si>
    <t>27 0 01 00960</t>
  </si>
  <si>
    <t>Мероприятия гражданско-патриотической направленности</t>
  </si>
  <si>
    <t>27 0 01 29010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</si>
  <si>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 (Управление архитектурой)</t>
  </si>
  <si>
    <t>Благоустройство детской площадки на ул.Н.Рябенко</t>
  </si>
  <si>
    <t>47 0 01 47201</t>
  </si>
  <si>
    <t>Перечисление другим бюджетам бюджетной системы Российской Федерации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</si>
  <si>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</si>
  <si>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бюджетным, автономным учреждениям и иным некоммерческим организациям</t>
  </si>
  <si>
    <t>68 01 00922</t>
  </si>
  <si>
    <t>Средства на обеспечение расходных обязательств муниципальных образований калужской области</t>
  </si>
  <si>
    <t>71 0 00 00150</t>
  </si>
  <si>
    <t>Стимулирование руководителей исполнительно-распорядительных органов муниципальных образований области</t>
  </si>
  <si>
    <t>Всего:</t>
  </si>
  <si>
    <t/>
  </si>
  <si>
    <t>(руб)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</si>
  <si>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</si>
  <si>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</si>
  <si>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</si>
  <si>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</si>
  <si>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</si>
  <si>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</si>
  <si>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</si>
  <si>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</si>
  <si>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</si>
  <si>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</si>
  <si>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</si>
  <si>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</si>
  <si>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</si>
  <si>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Социальная политика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</si>
  <si>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</si>
  <si>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</si>
  <si>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</si>
  <si>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</si>
  <si>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</si>
  <si>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</si>
  <si>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ВСЕГО</t>
  </si>
  <si>
    <t>320</t>
  </si>
  <si>
    <t>Социальные выплаты гражданам, кроме публичных нормативных социальных выплат</t>
  </si>
  <si>
    <t xml:space="preserve">  Резервные средства</t>
  </si>
  <si>
    <t xml:space="preserve">  Иные выплаты населению</t>
  </si>
  <si>
    <t>09 0 01 00600</t>
  </si>
  <si>
    <t>05 0 01 00150</t>
  </si>
  <si>
    <t xml:space="preserve">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</si>
  <si>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</si>
  <si>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</si>
  <si>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47 0 01 47204</t>
  </si>
  <si>
    <t xml:space="preserve">  Канализирование сети на ул. Кирова-Очаково-Хрусталева г.Боровск</t>
  </si>
  <si>
    <t>19 0 01 00721</t>
  </si>
  <si>
    <t>Канализирование сети на ул. М.Горького г.Боровск</t>
  </si>
  <si>
    <t>Канализирование сети на ул. Кирова-Очаково-Хрусталева г.Боровск</t>
  </si>
  <si>
    <t>38 0 01 S7030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</si>
  <si>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</si>
  <si>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Региональный проект "Формирование комфортной городской среды"</t>
  </si>
  <si>
    <t>ОХРАНА ОКРУЖАЮЩЕЙ СРЕДЫ</t>
  </si>
  <si>
    <t>38 0 01 s7030</t>
  </si>
  <si>
    <t>47 0 01 47202</t>
  </si>
  <si>
    <t>Канализирование сети на ул. Молодежная г.Боровск</t>
  </si>
  <si>
    <t>Компенсация убытков от перевозки пассажиров</t>
  </si>
  <si>
    <t>№ п/п</t>
  </si>
  <si>
    <t>Наименование вида межбюджетных трансфертов</t>
  </si>
  <si>
    <t xml:space="preserve">  Дотации бюджетам городских поселений на выравнивание бюджетной обеспеченности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</si>
  <si>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</si>
  <si>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  Субсидии бюджетам городских поселений на реализацию программ на переселение граждан из аварийного жилищного фонда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</si>
  <si>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</t>
  </si>
  <si>
    <t>Итого:</t>
  </si>
  <si>
    <t>Прочие дотации бюджетам городских поселений на стимулирование руководителей исполнительно-распорядительных органов муниципальных образований области</t>
  </si>
  <si>
    <t>47 0 01 47210</t>
  </si>
  <si>
    <t>Асфальтирование дороги по ул.Колхозная г.Боровск</t>
  </si>
  <si>
    <t>47 0 01 47211</t>
  </si>
  <si>
    <t>Благоустройство территории семейного парка "Картинка" в городе Боровске по ул.Ленина, в р-не д.27</t>
  </si>
  <si>
    <t>20 0 F2 54240</t>
  </si>
  <si>
    <t>Субсидии бюджетным учреждениям на иные цели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</si>
  <si>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</t>
  </si>
  <si>
    <t>Прочие межбюджетные трансферты, передаваемые бюджетам городских поселений на организацию мероприятий по информированию населения</t>
  </si>
  <si>
    <t xml:space="preserve"> Прочие межбюджетные трансферты, передаваемые бюджетам городских поселений на организацию мероприятий по ремонту и содержанию сети автомобильных дорог Боровского района</t>
  </si>
  <si>
    <t>Прочие межбюджетные трансферты, передаваемые бюджетам городских поселений для реализации инициативного проекта: "Асфальтирование дороги по ул. Колхозная г. Боровск"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</si>
  <si>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</si>
  <si>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межбюджетные трансферты, передаваемые бюджетам городских поселений для реализации инициативного проекта «Благоустройство территории семейного парка «Картинка» в г. Боровске по ул.Ленина, в районе д.27»</t>
  </si>
  <si>
    <t>Прочие субсидии бюджетам городских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</si>
  <si>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Прочие субсидии бюджетам поселений на реализацию мероприятий подпрограммы «Совершенствование и развитие сети автомобильных  дорог Калужской области»</t>
  </si>
  <si>
    <t>47 0 01 24020</t>
  </si>
  <si>
    <t>Прочие межбюджетные трансферты бюджетам городских поселений на поощрение муниципальных образований Калужской области, участвующих в конкурсе «Лучшая муниципальная практика развития территорий территориального общественного самоуправления»</t>
  </si>
  <si>
    <t>19 0 01 12060</t>
  </si>
  <si>
    <t xml:space="preserve">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</si>
  <si>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</si>
  <si>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Прочие межбюджетные трансферты, передаваемые бюджетам городских поселений на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</si>
  <si>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68 0 01 00560</t>
  </si>
  <si>
    <t>Поощрение муниципальных образований Калужской области-победителей регионального этапа конкурса</t>
  </si>
  <si>
    <t>19 0 01 00560</t>
  </si>
  <si>
    <t>Прочие межбюджетные трансферты, передаваемые бюджетам городских поселений на поощрение муниципальных образований Калужской области - победителей регионального этапа конкурса</t>
  </si>
  <si>
    <r>
      <t xml:space="preserve">к решению Городской Думы от </t>
    </r>
    <r>
      <rPr>
        <b/>
        <sz val="9"/>
        <color rgb="FF0000FF"/>
        <rFont val="Times New Roman"/>
        <family val="1"/>
        <charset val="204"/>
      </rPr>
      <t>______2023</t>
    </r>
    <r>
      <rPr>
        <sz val="9"/>
        <rFont val="Times New Roman"/>
        <family val="1"/>
        <charset val="204"/>
      </rPr>
      <t xml:space="preserve"> №</t>
    </r>
    <r>
      <rPr>
        <b/>
        <sz val="9"/>
        <color rgb="FF0000FF"/>
        <rFont val="Times New Roman"/>
        <family val="1"/>
        <charset val="204"/>
      </rPr>
      <t>____</t>
    </r>
    <r>
      <rPr>
        <sz val="9"/>
        <rFont val="Times New Roman"/>
        <family val="1"/>
        <charset val="204"/>
      </rPr>
      <t xml:space="preserve">  «О  бюджете  муниципального образования городское поселение город Боровск на 2024  год и на плановый период 2025 и 2026 годов»»    </t>
    </r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</si>
  <si>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</si>
  <si>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Измененные бюджетные ассигнования 
на 2024 год</t>
  </si>
  <si>
    <r>
      <t xml:space="preserve">к решению Городской Думы </t>
    </r>
    <r>
      <rPr>
        <b/>
        <sz val="9"/>
        <color rgb="FF0000FF"/>
        <rFont val="Times New Roman"/>
        <family val="1"/>
        <charset val="204"/>
      </rPr>
      <t>от________2023 №__</t>
    </r>
    <r>
      <rPr>
        <sz val="9"/>
        <color rgb="FF0000FF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«Обюджете  муниципального образования городское поселение город Боровск на 2024  год и на плановый период 2025 и 2026 годов»»</t>
    </r>
    <r>
      <rPr>
        <b/>
        <sz val="9"/>
        <rFont val="Times New Roman"/>
        <family val="1"/>
        <charset val="204"/>
      </rPr>
      <t xml:space="preserve">    </t>
    </r>
  </si>
  <si>
    <t>Ведомственная структура расходов бюджета муниципального образования городское поселение город Боровск на 2024год</t>
  </si>
  <si>
    <r>
      <t xml:space="preserve">Измененные бюджетные ассигнования 
на </t>
    </r>
    <r>
      <rPr>
        <b/>
        <sz val="9"/>
        <color rgb="FF0000FF"/>
        <rFont val="Times New Roman"/>
        <family val="1"/>
        <charset val="204"/>
      </rPr>
      <t xml:space="preserve">2024 </t>
    </r>
    <r>
      <rPr>
        <b/>
        <sz val="9"/>
        <rFont val="Times New Roman"/>
        <family val="1"/>
        <charset val="204"/>
      </rPr>
      <t>год</t>
    </r>
  </si>
  <si>
    <t>Ведомственная структура расходов бюджета муниципального образования городское поселение город Боровск на плановый период 2025 и 2026 годов</t>
  </si>
  <si>
    <r>
      <t xml:space="preserve">Измененные бюджетные ассигнования 
на </t>
    </r>
    <r>
      <rPr>
        <b/>
        <sz val="9"/>
        <color rgb="FF0000FF"/>
        <rFont val="Times New Roman"/>
        <family val="1"/>
        <charset val="204"/>
      </rPr>
      <t xml:space="preserve">2025 </t>
    </r>
    <r>
      <rPr>
        <b/>
        <sz val="9"/>
        <rFont val="Times New Roman"/>
        <family val="1"/>
        <charset val="204"/>
      </rPr>
      <t>год</t>
    </r>
  </si>
  <si>
    <r>
      <t xml:space="preserve">Измененные бюджетные ассигнования 
на </t>
    </r>
    <r>
      <rPr>
        <b/>
        <sz val="9"/>
        <color rgb="FF0000FF"/>
        <rFont val="Times New Roman"/>
        <family val="1"/>
        <charset val="204"/>
      </rPr>
      <t xml:space="preserve">2026 </t>
    </r>
    <r>
      <rPr>
        <b/>
        <sz val="9"/>
        <rFont val="Times New Roman"/>
        <family val="1"/>
        <charset val="204"/>
      </rPr>
      <t>год</t>
    </r>
  </si>
  <si>
    <t>Приложение №4</t>
  </si>
  <si>
    <r>
      <t xml:space="preserve">к решению Городской Думы от </t>
    </r>
    <r>
      <rPr>
        <b/>
        <sz val="10"/>
        <color rgb="FF0000FF"/>
        <rFont val="Times New Roman"/>
        <family val="1"/>
        <charset val="204"/>
      </rPr>
      <t>_____2023</t>
    </r>
    <r>
      <rPr>
        <sz val="10"/>
        <rFont val="Times New Roman"/>
        <family val="1"/>
        <charset val="204"/>
      </rPr>
      <t xml:space="preserve"> №</t>
    </r>
    <r>
      <rPr>
        <b/>
        <sz val="10"/>
        <color rgb="FF0000FF"/>
        <rFont val="Times New Roman"/>
        <family val="1"/>
        <charset val="204"/>
      </rPr>
      <t>-___</t>
    </r>
    <r>
      <rPr>
        <sz val="10"/>
        <rFont val="Times New Roman"/>
        <family val="1"/>
        <charset val="204"/>
      </rPr>
      <t xml:space="preserve">   «О  бюджете  муниципального образования городское поселение город Боровск на 2024  год и на плановый период 2025 и 2026 годов»»    </t>
    </r>
  </si>
  <si>
    <t>Распределение бюджетных ассигнований бюджета муниципального образования городское поселение город Боровск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 и 2026 годов</t>
  </si>
  <si>
    <t>Распределение бюджетных ассигнований бюджета муниципального образования городское поселение город Боровск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</si>
  <si>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Измененные бюджетные ассигнования 
на 2024год</t>
  </si>
  <si>
    <t>Измененные бюджетные ассигнования 
на 2025год</t>
  </si>
  <si>
    <t>Измененные бюджетные ассигнования 
на 2026год</t>
  </si>
  <si>
    <t>Приложение №6</t>
  </si>
  <si>
    <t>Приложение №7</t>
  </si>
  <si>
    <t>Измененные бюджетные ассигнования 
на 2025 год</t>
  </si>
  <si>
    <t>Измененные бюджетные ассигнования 
на 2026 год</t>
  </si>
  <si>
    <t>Приложение № 8</t>
  </si>
  <si>
    <r>
      <t xml:space="preserve">к решению Городской Думы от </t>
    </r>
    <r>
      <rPr>
        <b/>
        <sz val="9"/>
        <color rgb="FF0000FF"/>
        <rFont val="Times New Roman"/>
        <family val="1"/>
        <charset val="204"/>
      </rPr>
      <t>______2023</t>
    </r>
    <r>
      <rPr>
        <sz val="9"/>
        <color theme="1"/>
        <rFont val="Times New Roman"/>
        <family val="1"/>
        <charset val="204"/>
      </rPr>
      <t xml:space="preserve"> №</t>
    </r>
    <r>
      <rPr>
        <b/>
        <sz val="9"/>
        <color rgb="FF0000FF"/>
        <rFont val="Times New Roman"/>
        <family val="1"/>
        <charset val="204"/>
      </rPr>
      <t>____</t>
    </r>
    <r>
      <rPr>
        <sz val="9"/>
        <color theme="1"/>
        <rFont val="Times New Roman"/>
        <family val="1"/>
        <charset val="204"/>
      </rPr>
      <t xml:space="preserve">    «О в бюджете  муниципального образования городское поселение город Боровск на 2024  год и на плановый период 2025 и 2026 годов»»    </t>
    </r>
  </si>
  <si>
    <r>
      <t xml:space="preserve">Распределение бюджетных ассигнований бюджета муниципального образования городское поселение город Боровск  по разделам и подразделам классификации расходов бюджетов  на </t>
    </r>
    <r>
      <rPr>
        <b/>
        <sz val="12"/>
        <color rgb="FF0000FF"/>
        <rFont val="Times New Roman"/>
        <family val="1"/>
        <charset val="204"/>
      </rPr>
      <t>2024</t>
    </r>
    <r>
      <rPr>
        <b/>
        <sz val="12"/>
        <color rgb="FF000000"/>
        <rFont val="Times New Roman"/>
        <family val="1"/>
        <charset val="204"/>
      </rPr>
      <t xml:space="preserve">год </t>
    </r>
  </si>
  <si>
    <r>
      <rPr>
        <b/>
        <sz val="10"/>
        <color rgb="FF0000FF"/>
        <rFont val="Times New Roman"/>
        <family val="1"/>
        <charset val="204"/>
      </rPr>
      <t xml:space="preserve">2024 </t>
    </r>
    <r>
      <rPr>
        <b/>
        <sz val="10"/>
        <color rgb="FF000000"/>
        <rFont val="Times New Roman"/>
        <family val="1"/>
        <charset val="204"/>
      </rPr>
      <t>год</t>
    </r>
  </si>
  <si>
    <t>Приложение № 9</t>
  </si>
  <si>
    <r>
      <rPr>
        <b/>
        <sz val="10"/>
        <color rgb="FF0000FF"/>
        <rFont val="Times New Roman"/>
        <family val="1"/>
        <charset val="204"/>
      </rPr>
      <t xml:space="preserve">2025 </t>
    </r>
    <r>
      <rPr>
        <b/>
        <sz val="10"/>
        <color rgb="FF000000"/>
        <rFont val="Times New Roman"/>
        <family val="1"/>
        <charset val="204"/>
      </rPr>
      <t>год</t>
    </r>
  </si>
  <si>
    <r>
      <rPr>
        <b/>
        <sz val="10"/>
        <color rgb="FF0000FF"/>
        <rFont val="Times New Roman"/>
        <family val="1"/>
        <charset val="204"/>
      </rPr>
      <t xml:space="preserve">2026 </t>
    </r>
    <r>
      <rPr>
        <b/>
        <sz val="10"/>
        <color rgb="FF000000"/>
        <rFont val="Times New Roman"/>
        <family val="1"/>
        <charset val="204"/>
      </rPr>
      <t>год</t>
    </r>
  </si>
  <si>
    <r>
      <t xml:space="preserve">Распределение бюджетных ассигнований бюджета муниципального образования городское поселение город Боровск  по разделам и подразделам классификации расходов бюджетов  на плановый период </t>
    </r>
    <r>
      <rPr>
        <b/>
        <sz val="12"/>
        <color rgb="FF0000FF"/>
        <rFont val="Times New Roman"/>
        <family val="1"/>
        <charset val="204"/>
      </rPr>
      <t xml:space="preserve">2025 и 2026 </t>
    </r>
    <r>
      <rPr>
        <b/>
        <sz val="12"/>
        <color rgb="FF000000"/>
        <rFont val="Times New Roman"/>
        <family val="1"/>
        <charset val="204"/>
      </rPr>
      <t xml:space="preserve">годов </t>
    </r>
  </si>
  <si>
    <t>Приложение № 10</t>
  </si>
  <si>
    <r>
      <t xml:space="preserve">к решению Городской Думы от </t>
    </r>
    <r>
      <rPr>
        <b/>
        <sz val="10"/>
        <color rgb="FF0000FF"/>
        <rFont val="Times New Roman"/>
        <family val="1"/>
        <charset val="204"/>
      </rPr>
      <t>______2023</t>
    </r>
    <r>
      <rPr>
        <sz val="10"/>
        <rFont val="Times New Roman"/>
        <family val="1"/>
        <charset val="204"/>
      </rPr>
      <t xml:space="preserve"> №____   «О бюджете  муниципального образования городское поселение город Боровск на 2024  год и на плановый период 2025 и 2026 годов»»    </t>
    </r>
  </si>
  <si>
    <t xml:space="preserve">Объем межбюджетных трансфертов, предоставляемых из других бюджетов бюджетной системы Российской Федерации бюджету муниципального образования  городское поселение город Боровск на 2024 год </t>
  </si>
  <si>
    <t>2024 год</t>
  </si>
  <si>
    <t>Приложение № 11</t>
  </si>
  <si>
    <t xml:space="preserve">Объем межбюджетных трансфертов, предоставляемых из других бюджетов бюджетной системы Российской Федерации бюджету муниципального образования  городское поселение город Боровск на плановый период 2025 и 2026 годов </t>
  </si>
  <si>
    <t>2025 год</t>
  </si>
  <si>
    <t>2026 год</t>
  </si>
  <si>
    <t>Приложение № 12</t>
  </si>
  <si>
    <t>Код БК</t>
  </si>
  <si>
    <t>Наименование показателя</t>
  </si>
  <si>
    <t>0103 0100 13 0000 710</t>
  </si>
  <si>
    <t>Получение кредитов от других бюджетов бюджетной системы Российской Федерации в валюте российской Федерации</t>
  </si>
  <si>
    <t>0102 0000 13 0000 710</t>
  </si>
  <si>
    <t>Получение кредитов от кредитных организаций бюджетами городских поселений в валюте Российской Федерации</t>
  </si>
  <si>
    <t>0103 0100 13 0000 810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</si>
  <si>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</si>
  <si>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0102 0000 13 0000 810</t>
  </si>
  <si>
    <t>Погашение бюджетами городских поселений кредитов от кредитных организаций  в валюте Российской Федерации</t>
  </si>
  <si>
    <t>0105 0000 13 0000 000</t>
  </si>
  <si>
    <t>Изменение остатков средств на счетах по учету средств бюджета</t>
  </si>
  <si>
    <t>92001050201130000510</t>
  </si>
  <si>
    <t xml:space="preserve">  Увеличение прочих остатков денежных средств бюджетов городских поселений</t>
  </si>
  <si>
    <t>92001050201130000610</t>
  </si>
  <si>
    <t xml:space="preserve">  Уменьшение прочих остатков денежных средств бюджетов городских поселений</t>
  </si>
  <si>
    <t xml:space="preserve">Итого источников финансирования дефицита бюджета </t>
  </si>
  <si>
    <r>
      <t xml:space="preserve">к решению Городской Думы муниципального образования городское поселение город Боровск  от _____2023 №____ </t>
    </r>
    <r>
      <rPr>
        <i/>
        <sz val="10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"О  бюджете муниципального образования городское поселение город Боровск на 2024 год и на плановый период  2025 и 2026 годов"</t>
    </r>
  </si>
  <si>
    <t>Источники финансирования дефицита бюджета муниципального образования городское поселение город Боровск на  2024 год</t>
  </si>
  <si>
    <t>Приложение № 13</t>
  </si>
  <si>
    <r>
      <t>к решению Городской Думы муниципального образования городское поселение город Боровск от _______2023 №_____ "</t>
    </r>
    <r>
      <rPr>
        <i/>
        <sz val="9"/>
        <rFont val="Times New Roman"/>
        <family val="1"/>
        <charset val="204"/>
      </rPr>
      <t>О  бюджете муниципального образования городское поселение город Боровск на 2024 год и на плановый период  2025 и 2026 годов"</t>
    </r>
  </si>
  <si>
    <t>Источники финансирования дефицита бюджета муниципального образования городское поселение город Боровск на плановый период  2025 и 2026 годов</t>
  </si>
  <si>
    <t>+1 500 000 (проект капремонта крыши пл.лен,1)</t>
  </si>
  <si>
    <t>Приложение №2</t>
  </si>
  <si>
    <r>
      <t xml:space="preserve">к решению Городской Думы от </t>
    </r>
    <r>
      <rPr>
        <b/>
        <sz val="10"/>
        <color rgb="FF0000FF"/>
        <rFont val="Times New Roman"/>
        <family val="1"/>
        <charset val="204"/>
      </rPr>
      <t>"___"___2023</t>
    </r>
    <r>
      <rPr>
        <sz val="10"/>
        <rFont val="Times New Roman"/>
        <family val="1"/>
        <charset val="204"/>
      </rPr>
      <t xml:space="preserve"> №</t>
    </r>
    <r>
      <rPr>
        <b/>
        <sz val="10"/>
        <color rgb="FF0000FF"/>
        <rFont val="Times New Roman"/>
        <family val="1"/>
        <charset val="204"/>
      </rPr>
      <t>-__</t>
    </r>
    <r>
      <rPr>
        <sz val="10"/>
        <rFont val="Times New Roman"/>
        <family val="1"/>
        <charset val="204"/>
      </rPr>
      <t xml:space="preserve">  «О  бюджете  муниципального образования городское поселение город Боровск на 2024  год и на плановый период 2025 и 2026 годов»»    </t>
    </r>
  </si>
  <si>
    <t xml:space="preserve">                                           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</si>
</sst>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  <family val="2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sz val="9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b/>
      <i/>
      <sz val="9"/>
      <color rgb="FF00206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9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9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7" fillId="0" borderId="11">
      <alignment horizontal="left" wrapText="1"/>
    </xf>
    <xf numFmtId="0" fontId="8" fillId="3" borderId="12">
      <alignment horizontal="center"/>
    </xf>
    <xf numFmtId="0" fontId="8" fillId="3" borderId="12">
      <alignment shrinkToFit="1"/>
    </xf>
    <xf numFmtId="0" fontId="7" fillId="0" borderId="11">
      <alignment horizontal="left" wrapText="1"/>
    </xf>
    <xf numFmtId="43" fontId="27" fillId="0" borderId="0" applyFont="0" applyFill="0" applyBorder="0" applyAlignment="0" applyProtection="0"/>
    <xf numFmtId="4" fontId="7" fillId="0" borderId="19">
      <alignment horizontal="right" shrinkToFit="1"/>
    </xf>
    <xf numFmtId="49" fontId="50" fillId="0" borderId="22">
      <alignment horizontal="center" vertical="center"/>
    </xf>
    <xf numFmtId="49" fontId="50" fillId="0" borderId="22">
      <alignment horizontal="center" vertical="center" shrinkToFit="1"/>
    </xf>
    <xf numFmtId="0" fontId="7" fillId="0" borderId="35">
      <alignment horizontal="left" wrapText="1" indent="2"/>
    </xf>
  </cellStyleXfs>
  <cellXfs count="281">
    <xf numFmtId="0" fontId="0" fillId="0" borderId="0" xfId="0"/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horizontal="left" vertical="center" wrapText="1"/>
    </xf>
    <xf numFmtId="49" fontId="1" fillId="0" borderId="3" xfId="0" quotePrefix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8" fillId="2" borderId="3" xfId="2" applyNumberFormat="1" applyFont="1" applyFill="1" applyBorder="1" applyAlignment="1" applyProtection="1">
      <alignment vertical="top" wrapText="1"/>
    </xf>
    <xf numFmtId="0" fontId="1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 wrapText="1"/>
    </xf>
    <xf numFmtId="0" fontId="1" fillId="2" borderId="3" xfId="2" applyNumberFormat="1" applyFont="1" applyFill="1" applyBorder="1" applyAlignment="1" applyProtection="1">
      <alignment vertical="top" wrapText="1"/>
    </xf>
    <xf numFmtId="0" fontId="18" fillId="2" borderId="3" xfId="2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Alignment="1">
      <alignment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11" fillId="2" borderId="3" xfId="0" applyNumberFormat="1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vertical="center" wrapText="1"/>
    </xf>
    <xf numFmtId="4" fontId="20" fillId="2" borderId="3" xfId="0" applyNumberFormat="1" applyFont="1" applyFill="1" applyBorder="1" applyAlignment="1">
      <alignment horizontal="right" vertical="center" wrapText="1"/>
    </xf>
    <xf numFmtId="4" fontId="21" fillId="2" borderId="3" xfId="0" applyNumberFormat="1" applyFont="1" applyFill="1" applyBorder="1" applyAlignment="1">
      <alignment horizontal="right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23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 wrapText="1"/>
    </xf>
    <xf numFmtId="4" fontId="24" fillId="2" borderId="3" xfId="0" applyNumberFormat="1" applyFont="1" applyFill="1" applyBorder="1" applyAlignment="1">
      <alignment horizontal="right" vertical="center" wrapText="1"/>
    </xf>
    <xf numFmtId="0" fontId="14" fillId="0" borderId="7" xfId="0" applyFont="1" applyFill="1" applyBorder="1" applyAlignment="1">
      <alignment vertical="center" wrapText="1"/>
    </xf>
    <xf numFmtId="4" fontId="25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32" fillId="0" borderId="5" xfId="0" applyFont="1" applyFill="1" applyBorder="1" applyAlignment="1">
      <alignment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right" vertical="center" wrapText="1"/>
    </xf>
    <xf numFmtId="0" fontId="34" fillId="0" borderId="5" xfId="0" applyFont="1" applyFill="1" applyBorder="1" applyAlignment="1">
      <alignment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" fontId="35" fillId="2" borderId="3" xfId="0" applyNumberFormat="1" applyFont="1" applyFill="1" applyBorder="1" applyAlignment="1">
      <alignment horizontal="right" vertical="center" wrapText="1"/>
    </xf>
    <xf numFmtId="0" fontId="36" fillId="0" borderId="5" xfId="0" applyFont="1" applyFill="1" applyBorder="1" applyAlignment="1">
      <alignment vertical="center" wrapText="1"/>
    </xf>
    <xf numFmtId="49" fontId="37" fillId="0" borderId="3" xfId="0" applyNumberFormat="1" applyFont="1" applyFill="1" applyBorder="1" applyAlignment="1">
      <alignment horizontal="center" vertical="center" wrapText="1"/>
    </xf>
    <xf numFmtId="4" fontId="37" fillId="2" borderId="3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26" fillId="0" borderId="5" xfId="0" applyFont="1" applyFill="1" applyBorder="1" applyAlignment="1">
      <alignment vertical="center" wrapText="1"/>
    </xf>
    <xf numFmtId="49" fontId="38" fillId="0" borderId="3" xfId="0" applyNumberFormat="1" applyFont="1" applyFill="1" applyBorder="1" applyAlignment="1">
      <alignment horizontal="center" vertical="center" wrapText="1"/>
    </xf>
    <xf numFmtId="4" fontId="38" fillId="2" borderId="3" xfId="0" applyNumberFormat="1" applyFont="1" applyFill="1" applyBorder="1" applyAlignment="1">
      <alignment horizontal="right" vertical="center" wrapText="1"/>
    </xf>
    <xf numFmtId="0" fontId="26" fillId="2" borderId="3" xfId="2" applyNumberFormat="1" applyFont="1" applyFill="1" applyBorder="1" applyAlignment="1" applyProtection="1">
      <alignment vertical="top" wrapText="1"/>
    </xf>
    <xf numFmtId="49" fontId="38" fillId="2" borderId="3" xfId="3" applyNumberFormat="1" applyFont="1" applyFill="1" applyBorder="1" applyAlignment="1" applyProtection="1">
      <alignment horizontal="center" vertical="center" shrinkToFit="1"/>
    </xf>
    <xf numFmtId="49" fontId="39" fillId="0" borderId="3" xfId="0" applyNumberFormat="1" applyFont="1" applyFill="1" applyBorder="1" applyAlignment="1">
      <alignment horizontal="center" vertical="center" wrapText="1"/>
    </xf>
    <xf numFmtId="4" fontId="39" fillId="2" borderId="3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2" borderId="2" xfId="0" applyNumberFormat="1" applyFont="1" applyFill="1" applyBorder="1" applyAlignment="1">
      <alignment horizontal="righ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vertical="center" wrapText="1"/>
    </xf>
    <xf numFmtId="4" fontId="40" fillId="2" borderId="3" xfId="0" applyNumberFormat="1" applyFont="1" applyFill="1" applyBorder="1" applyAlignment="1">
      <alignment horizontal="right" vertical="center" wrapText="1"/>
    </xf>
    <xf numFmtId="49" fontId="2" fillId="2" borderId="3" xfId="3" applyNumberFormat="1" applyFont="1" applyFill="1" applyBorder="1" applyAlignment="1" applyProtection="1">
      <alignment horizontal="center" vertical="center" shrinkToFit="1"/>
    </xf>
    <xf numFmtId="43" fontId="1" fillId="0" borderId="5" xfId="5" applyFont="1" applyFill="1" applyBorder="1" applyAlignment="1">
      <alignment horizontal="left" vertical="center" wrapText="1"/>
    </xf>
    <xf numFmtId="43" fontId="2" fillId="0" borderId="3" xfId="5" applyFont="1" applyFill="1" applyBorder="1" applyAlignment="1">
      <alignment horizontal="center" vertical="center" wrapText="1"/>
    </xf>
    <xf numFmtId="43" fontId="2" fillId="2" borderId="3" xfId="5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41" fillId="2" borderId="3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3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0" fillId="0" borderId="0" xfId="0" applyFont="1" applyFill="1" applyAlignment="1">
      <alignment vertical="top" wrapText="1"/>
    </xf>
    <xf numFmtId="0" fontId="42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right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top" wrapText="1"/>
    </xf>
    <xf numFmtId="0" fontId="46" fillId="0" borderId="16" xfId="0" applyFont="1" applyFill="1" applyBorder="1" applyAlignment="1">
      <alignment horizontal="center" vertical="top" wrapText="1"/>
    </xf>
    <xf numFmtId="0" fontId="46" fillId="0" borderId="17" xfId="0" applyFont="1" applyFill="1" applyBorder="1" applyAlignment="1">
      <alignment horizontal="center" vertical="top" wrapText="1"/>
    </xf>
    <xf numFmtId="0" fontId="47" fillId="2" borderId="18" xfId="0" applyFont="1" applyFill="1" applyBorder="1" applyAlignment="1">
      <alignment wrapText="1"/>
    </xf>
    <xf numFmtId="0" fontId="47" fillId="0" borderId="19" xfId="0" applyFont="1" applyFill="1" applyBorder="1" applyAlignment="1">
      <alignment horizontal="center" wrapText="1"/>
    </xf>
    <xf numFmtId="4" fontId="47" fillId="0" borderId="20" xfId="0" applyNumberFormat="1" applyFont="1" applyFill="1" applyBorder="1" applyAlignment="1">
      <alignment horizontal="right" wrapText="1"/>
    </xf>
    <xf numFmtId="0" fontId="48" fillId="0" borderId="21" xfId="0" applyFont="1" applyFill="1" applyBorder="1" applyAlignment="1">
      <alignment wrapText="1"/>
    </xf>
    <xf numFmtId="0" fontId="48" fillId="0" borderId="22" xfId="0" applyFont="1" applyFill="1" applyBorder="1" applyAlignment="1">
      <alignment horizontal="center" wrapText="1"/>
    </xf>
    <xf numFmtId="4" fontId="48" fillId="0" borderId="23" xfId="0" applyNumberFormat="1" applyFont="1" applyFill="1" applyBorder="1" applyAlignment="1">
      <alignment horizontal="right" wrapText="1"/>
    </xf>
    <xf numFmtId="0" fontId="47" fillId="2" borderId="21" xfId="0" applyFont="1" applyFill="1" applyBorder="1" applyAlignment="1">
      <alignment wrapText="1"/>
    </xf>
    <xf numFmtId="0" fontId="47" fillId="0" borderId="22" xfId="0" applyFont="1" applyFill="1" applyBorder="1" applyAlignment="1">
      <alignment horizontal="center" wrapText="1"/>
    </xf>
    <xf numFmtId="4" fontId="47" fillId="0" borderId="23" xfId="0" applyNumberFormat="1" applyFont="1" applyFill="1" applyBorder="1" applyAlignment="1">
      <alignment horizontal="right" wrapText="1"/>
    </xf>
    <xf numFmtId="49" fontId="48" fillId="0" borderId="22" xfId="0" applyNumberFormat="1" applyFont="1" applyFill="1" applyBorder="1" applyAlignment="1">
      <alignment horizontal="center" wrapText="1"/>
    </xf>
    <xf numFmtId="0" fontId="48" fillId="0" borderId="24" xfId="0" applyFont="1" applyFill="1" applyBorder="1" applyAlignment="1">
      <alignment wrapText="1"/>
    </xf>
    <xf numFmtId="0" fontId="48" fillId="0" borderId="25" xfId="0" applyFont="1" applyFill="1" applyBorder="1" applyAlignment="1">
      <alignment horizontal="center" wrapText="1"/>
    </xf>
    <xf numFmtId="0" fontId="47" fillId="0" borderId="15" xfId="0" applyFont="1" applyFill="1" applyBorder="1" applyAlignment="1">
      <alignment horizontal="right" wrapText="1"/>
    </xf>
    <xf numFmtId="0" fontId="48" fillId="0" borderId="16" xfId="0" applyFont="1" applyFill="1" applyBorder="1" applyAlignment="1">
      <alignment wrapText="1"/>
    </xf>
    <xf numFmtId="4" fontId="47" fillId="0" borderId="16" xfId="0" applyNumberFormat="1" applyFont="1" applyFill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7" fillId="0" borderId="3" xfId="4" applyNumberFormat="1" applyBorder="1" applyProtection="1">
      <alignment horizontal="left" wrapText="1"/>
    </xf>
    <xf numFmtId="4" fontId="2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26" fillId="0" borderId="3" xfId="0" applyFont="1" applyFill="1" applyBorder="1" applyAlignment="1">
      <alignment vertical="center" wrapText="1"/>
    </xf>
    <xf numFmtId="49" fontId="26" fillId="0" borderId="3" xfId="0" quotePrefix="1" applyNumberFormat="1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wrapText="1"/>
    </xf>
    <xf numFmtId="0" fontId="54" fillId="0" borderId="0" xfId="0" applyFont="1" applyAlignment="1">
      <alignment wrapText="1"/>
    </xf>
    <xf numFmtId="0" fontId="28" fillId="0" borderId="0" xfId="0" applyFont="1"/>
    <xf numFmtId="4" fontId="28" fillId="0" borderId="0" xfId="0" applyNumberFormat="1" applyFont="1"/>
    <xf numFmtId="0" fontId="50" fillId="0" borderId="3" xfId="4" applyNumberFormat="1" applyFont="1" applyBorder="1" applyProtection="1">
      <alignment horizontal="left" wrapText="1"/>
    </xf>
    <xf numFmtId="0" fontId="55" fillId="0" borderId="0" xfId="0" applyFont="1"/>
    <xf numFmtId="49" fontId="12" fillId="0" borderId="3" xfId="0" quotePrefix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2" fillId="0" borderId="3" xfId="0" quotePrefix="1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3" fillId="0" borderId="3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 applyProtection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0" fillId="0" borderId="3" xfId="0" quotePrefix="1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11" fillId="0" borderId="3" xfId="0" quotePrefix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" fillId="0" borderId="3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2" borderId="31" xfId="0" applyFont="1" applyFill="1" applyBorder="1" applyAlignment="1">
      <alignment horizontal="right" wrapText="1"/>
    </xf>
    <xf numFmtId="49" fontId="4" fillId="0" borderId="3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6" xfId="9" applyNumberFormat="1" applyFont="1" applyBorder="1" applyAlignment="1" applyProtection="1">
      <alignment horizontal="left" vertical="center" wrapText="1"/>
    </xf>
    <xf numFmtId="0" fontId="6" fillId="0" borderId="37" xfId="0" applyFont="1" applyFill="1" applyBorder="1" applyAlignment="1">
      <alignment vertical="center" wrapText="1"/>
    </xf>
    <xf numFmtId="0" fontId="61" fillId="0" borderId="38" xfId="0" applyFont="1" applyBorder="1" applyAlignment="1">
      <alignment vertical="center" wrapText="1"/>
    </xf>
    <xf numFmtId="4" fontId="4" fillId="2" borderId="39" xfId="0" applyNumberFormat="1" applyFont="1" applyFill="1" applyBorder="1" applyAlignment="1">
      <alignment horizontal="right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41" xfId="9" applyNumberFormat="1" applyFont="1" applyBorder="1" applyAlignment="1" applyProtection="1">
      <alignment horizontal="left" vertical="center" wrapText="1"/>
    </xf>
    <xf numFmtId="0" fontId="5" fillId="0" borderId="3" xfId="9" applyNumberFormat="1" applyFont="1" applyBorder="1" applyAlignment="1" applyProtection="1">
      <alignment horizontal="left" vertical="center" wrapText="1"/>
    </xf>
    <xf numFmtId="4" fontId="60" fillId="0" borderId="3" xfId="6" applyNumberFormat="1" applyFont="1" applyBorder="1" applyAlignment="1" applyProtection="1">
      <alignment horizontal="right" vertical="center" shrinkToFit="1"/>
    </xf>
    <xf numFmtId="0" fontId="5" fillId="0" borderId="1" xfId="9" applyNumberFormat="1" applyFont="1" applyBorder="1" applyAlignment="1" applyProtection="1">
      <alignment horizontal="left" vertical="center" wrapText="1"/>
    </xf>
    <xf numFmtId="4" fontId="59" fillId="2" borderId="33" xfId="0" applyNumberFormat="1" applyFont="1" applyFill="1" applyBorder="1" applyAlignment="1">
      <alignment vertical="center" wrapText="1"/>
    </xf>
    <xf numFmtId="4" fontId="60" fillId="2" borderId="34" xfId="6" applyNumberFormat="1" applyFont="1" applyFill="1" applyBorder="1" applyAlignment="1" applyProtection="1">
      <alignment horizontal="right" vertical="center" shrinkToFit="1"/>
    </xf>
    <xf numFmtId="4" fontId="60" fillId="2" borderId="42" xfId="6" applyNumberFormat="1" applyFont="1" applyFill="1" applyBorder="1" applyAlignment="1" applyProtection="1">
      <alignment horizontal="right" vertical="center" shrinkToFit="1"/>
    </xf>
    <xf numFmtId="4" fontId="60" fillId="2" borderId="3" xfId="6" applyNumberFormat="1" applyFont="1" applyFill="1" applyBorder="1" applyAlignment="1" applyProtection="1">
      <alignment horizontal="right" vertical="center" shrinkToFit="1"/>
    </xf>
    <xf numFmtId="0" fontId="5" fillId="0" borderId="3" xfId="0" applyFont="1" applyFill="1" applyBorder="1" applyAlignment="1">
      <alignment horizontal="center" vertical="center" wrapText="1"/>
    </xf>
    <xf numFmtId="4" fontId="23" fillId="2" borderId="34" xfId="6" applyNumberFormat="1" applyFont="1" applyFill="1" applyBorder="1" applyAlignment="1" applyProtection="1">
      <alignment horizontal="right" vertical="center" shrinkToFit="1"/>
    </xf>
    <xf numFmtId="0" fontId="3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49" fillId="0" borderId="0" xfId="0" applyFont="1"/>
    <xf numFmtId="0" fontId="5" fillId="0" borderId="45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63" fillId="0" borderId="3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4" fontId="64" fillId="0" borderId="3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5" fillId="0" borderId="3" xfId="7" applyNumberFormat="1" applyFont="1" applyBorder="1" applyAlignment="1" applyProtection="1">
      <alignment horizontal="center" vertical="center"/>
    </xf>
    <xf numFmtId="0" fontId="5" fillId="0" borderId="3" xfId="1" applyNumberFormat="1" applyFont="1" applyBorder="1" applyAlignment="1" applyProtection="1">
      <alignment horizontal="left" vertical="center" wrapText="1"/>
    </xf>
    <xf numFmtId="4" fontId="2" fillId="0" borderId="3" xfId="0" applyNumberFormat="1" applyFont="1" applyFill="1" applyBorder="1" applyAlignment="1">
      <alignment horizontal="right" vertical="center"/>
    </xf>
    <xf numFmtId="49" fontId="5" fillId="0" borderId="3" xfId="8" applyNumberFormat="1" applyFont="1" applyBorder="1" applyAlignment="1" applyProtection="1">
      <alignment horizontal="center" vertical="center" shrinkToFit="1"/>
    </xf>
    <xf numFmtId="0" fontId="49" fillId="0" borderId="0" xfId="0" applyFont="1" applyAlignment="1">
      <alignment vertical="center"/>
    </xf>
    <xf numFmtId="0" fontId="3" fillId="2" borderId="0" xfId="0" applyFont="1" applyFill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9" fontId="5" fillId="0" borderId="36" xfId="7" applyNumberFormat="1" applyFont="1" applyBorder="1" applyProtection="1">
      <alignment horizontal="center" vertical="center"/>
    </xf>
    <xf numFmtId="0" fontId="5" fillId="0" borderId="2" xfId="1" applyNumberFormat="1" applyFont="1" applyBorder="1" applyProtection="1">
      <alignment horizontal="left" wrapText="1"/>
    </xf>
    <xf numFmtId="4" fontId="2" fillId="0" borderId="46" xfId="0" applyNumberFormat="1" applyFont="1" applyFill="1" applyBorder="1" applyAlignment="1">
      <alignment horizontal="right" vertical="center"/>
    </xf>
    <xf numFmtId="49" fontId="5" fillId="0" borderId="43" xfId="8" applyNumberFormat="1" applyFont="1" applyBorder="1" applyProtection="1">
      <alignment horizontal="center" vertical="center" shrinkToFit="1"/>
    </xf>
    <xf numFmtId="0" fontId="5" fillId="0" borderId="3" xfId="1" applyNumberFormat="1" applyFont="1" applyBorder="1" applyProtection="1">
      <alignment horizontal="left" wrapText="1"/>
    </xf>
    <xf numFmtId="4" fontId="2" fillId="0" borderId="26" xfId="0" applyNumberFormat="1" applyFont="1" applyFill="1" applyBorder="1" applyAlignment="1">
      <alignment horizontal="right" vertical="center"/>
    </xf>
    <xf numFmtId="49" fontId="66" fillId="0" borderId="0" xfId="0" applyNumberFormat="1" applyFont="1" applyAlignment="1">
      <alignment horizontal="center" wrapText="1"/>
    </xf>
    <xf numFmtId="4" fontId="55" fillId="0" borderId="0" xfId="0" applyNumberFormat="1" applyFont="1"/>
    <xf numFmtId="4" fontId="2" fillId="0" borderId="0" xfId="0" applyNumberFormat="1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5" fillId="0" borderId="4" xfId="9" applyNumberFormat="1" applyFont="1" applyBorder="1" applyAlignment="1" applyProtection="1">
      <alignment horizontal="left" vertical="center" wrapText="1"/>
    </xf>
    <xf numFmtId="0" fontId="5" fillId="0" borderId="47" xfId="9" applyNumberFormat="1" applyFont="1" applyBorder="1" applyAlignment="1" applyProtection="1">
      <alignment horizontal="left" vertical="center" wrapText="1"/>
    </xf>
    <xf numFmtId="4" fontId="59" fillId="2" borderId="3" xfId="0" applyNumberFormat="1" applyFont="1" applyFill="1" applyBorder="1" applyAlignment="1">
      <alignment vertical="center" wrapText="1"/>
    </xf>
    <xf numFmtId="4" fontId="23" fillId="2" borderId="3" xfId="6" applyNumberFormat="1" applyFont="1" applyFill="1" applyBorder="1" applyAlignment="1" applyProtection="1">
      <alignment horizontal="right" vertical="center" shrinkToFit="1"/>
    </xf>
    <xf numFmtId="4" fontId="3" fillId="4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3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15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8" fillId="0" borderId="0" xfId="0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9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left" wrapText="1"/>
    </xf>
    <xf numFmtId="0" fontId="51" fillId="0" borderId="0" xfId="0" applyFont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44" fillId="2" borderId="0" xfId="0" applyFont="1" applyFill="1" applyAlignment="1">
      <alignment horizontal="center" vertical="center" wrapText="1"/>
    </xf>
    <xf numFmtId="0" fontId="58" fillId="0" borderId="27" xfId="0" applyFont="1" applyFill="1" applyBorder="1" applyAlignment="1">
      <alignment horizontal="center" vertical="center" wrapText="1"/>
    </xf>
    <xf numFmtId="0" fontId="58" fillId="0" borderId="28" xfId="0" applyFont="1" applyFill="1" applyBorder="1" applyAlignment="1">
      <alignment horizontal="center" vertical="center" wrapText="1"/>
    </xf>
    <xf numFmtId="0" fontId="49" fillId="0" borderId="29" xfId="0" applyFont="1" applyFill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6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2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5" fillId="0" borderId="26" xfId="0" applyFont="1" applyBorder="1" applyAlignment="1">
      <alignment horizontal="center" vertical="center"/>
    </xf>
  </cellXfs>
  <cellStyles count="10">
    <cellStyle name="xl117" xfId="7"/>
    <cellStyle name="xl130" xfId="8"/>
    <cellStyle name="xl32" xfId="9"/>
    <cellStyle name="xl34" xfId="3"/>
    <cellStyle name="xl43" xfId="2"/>
    <cellStyle name="xl52" xfId="6"/>
    <cellStyle name="xl70" xfId="4"/>
    <cellStyle name="xl73" xfId="1"/>
    <cellStyle name="Обычный" xfId="0" builtinId="0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8"/>
  <sheetViews>
    <sheetView topLeftCell="A225" zoomScale="110" zoomScaleNormal="110" workbookViewId="0">
      <selection activeCell="F290" sqref="F290"/>
    </sheetView>
  </sheetViews>
  <sheetFormatPr defaultRowHeight="15" x14ac:dyDescent="0.25"/>
  <cols>
    <col min="1" max="1" width="47.42578125" style="2" customWidth="1"/>
    <col min="2" max="2" width="9.7109375" style="2" customWidth="1"/>
    <col min="3" max="3" width="9.140625" style="2"/>
    <col min="4" max="4" width="14" style="2" bestFit="1" customWidth="1"/>
    <col min="5" max="5" width="8.85546875" style="2" customWidth="1"/>
    <col min="6" max="6" width="16.85546875" style="3" customWidth="1"/>
    <col min="7" max="7" width="20.85546875" style="49" customWidth="1"/>
    <col min="8" max="8" width="18.42578125" style="61" hidden="1" customWidth="1"/>
    <col min="9" max="9" width="12.5703125" style="2" bestFit="1" customWidth="1"/>
    <col min="10" max="16384" width="9.140625" style="2"/>
  </cols>
  <sheetData>
    <row r="1" spans="1:8" x14ac:dyDescent="0.25">
      <c r="D1" s="235" t="s">
        <v>505</v>
      </c>
      <c r="E1" s="236"/>
      <c r="F1" s="236"/>
    </row>
    <row r="2" spans="1:8" ht="85.5" customHeight="1" x14ac:dyDescent="0.25">
      <c r="D2" s="233" t="s">
        <v>448</v>
      </c>
      <c r="E2" s="234"/>
      <c r="F2" s="234"/>
    </row>
    <row r="3" spans="1:8" ht="35.25" customHeight="1" x14ac:dyDescent="0.25">
      <c r="A3" s="237" t="s">
        <v>449</v>
      </c>
      <c r="B3" s="237"/>
      <c r="C3" s="237"/>
      <c r="D3" s="237"/>
      <c r="E3" s="238"/>
      <c r="F3" s="238"/>
    </row>
    <row r="4" spans="1:8" x14ac:dyDescent="0.25">
      <c r="F4" s="4" t="s">
        <v>229</v>
      </c>
    </row>
    <row r="5" spans="1:8" ht="41.25" customHeight="1" x14ac:dyDescent="0.25">
      <c r="A5" s="241" t="s">
        <v>0</v>
      </c>
      <c r="B5" s="243" t="s">
        <v>209</v>
      </c>
      <c r="C5" s="243" t="s">
        <v>1</v>
      </c>
      <c r="D5" s="243" t="s">
        <v>2</v>
      </c>
      <c r="E5" s="243" t="s">
        <v>73</v>
      </c>
      <c r="F5" s="239" t="s">
        <v>450</v>
      </c>
    </row>
    <row r="6" spans="1:8" ht="33" customHeight="1" x14ac:dyDescent="0.25">
      <c r="A6" s="242"/>
      <c r="B6" s="244"/>
      <c r="C6" s="244"/>
      <c r="D6" s="244"/>
      <c r="E6" s="244"/>
      <c r="F6" s="240"/>
      <c r="H6" s="62"/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1">
        <v>6</v>
      </c>
      <c r="G7" s="50"/>
      <c r="H7" s="62"/>
    </row>
    <row r="8" spans="1:8" ht="24" x14ac:dyDescent="0.25">
      <c r="A8" s="14" t="s">
        <v>3</v>
      </c>
      <c r="B8" s="150" t="s">
        <v>4</v>
      </c>
      <c r="C8" s="151"/>
      <c r="D8" s="151"/>
      <c r="E8" s="151"/>
      <c r="F8" s="40">
        <f>F9+F107+F127+F190+F309+F316+F325+F343+F352+F359+F366</f>
        <v>121117284.68000001</v>
      </c>
      <c r="G8" s="50"/>
      <c r="H8" s="57"/>
    </row>
    <row r="9" spans="1:8" s="48" customFormat="1" ht="15.75" x14ac:dyDescent="0.25">
      <c r="A9" s="138" t="s">
        <v>230</v>
      </c>
      <c r="B9" s="152" t="s">
        <v>4</v>
      </c>
      <c r="C9" s="153" t="s">
        <v>5</v>
      </c>
      <c r="D9" s="154"/>
      <c r="E9" s="155"/>
      <c r="F9" s="47">
        <f>F10+F18+F41+F47+F34</f>
        <v>50067120.75</v>
      </c>
      <c r="G9" s="54"/>
      <c r="H9" s="142"/>
    </row>
    <row r="10" spans="1:8" s="9" customFormat="1" ht="36" x14ac:dyDescent="0.25">
      <c r="A10" s="15" t="s">
        <v>6</v>
      </c>
      <c r="B10" s="156" t="s">
        <v>4</v>
      </c>
      <c r="C10" s="156" t="s">
        <v>7</v>
      </c>
      <c r="D10" s="156"/>
      <c r="E10" s="156"/>
      <c r="F10" s="40">
        <f>F11</f>
        <v>2169180</v>
      </c>
      <c r="G10" s="50"/>
      <c r="H10" s="63"/>
    </row>
    <row r="11" spans="1:8" s="5" customFormat="1" ht="24" x14ac:dyDescent="0.25">
      <c r="A11" s="18" t="s">
        <v>75</v>
      </c>
      <c r="B11" s="157" t="s">
        <v>4</v>
      </c>
      <c r="C11" s="143" t="s">
        <v>7</v>
      </c>
      <c r="D11" s="143" t="s">
        <v>77</v>
      </c>
      <c r="E11" s="151"/>
      <c r="F11" s="41">
        <f>F12+F15</f>
        <v>2169180</v>
      </c>
      <c r="G11" s="52"/>
      <c r="H11" s="61"/>
    </row>
    <row r="12" spans="1:8" s="13" customFormat="1" ht="24" hidden="1" x14ac:dyDescent="0.2">
      <c r="A12" s="17" t="s">
        <v>9</v>
      </c>
      <c r="B12" s="157" t="s">
        <v>4</v>
      </c>
      <c r="C12" s="143" t="s">
        <v>7</v>
      </c>
      <c r="D12" s="157" t="s">
        <v>78</v>
      </c>
      <c r="E12" s="143"/>
      <c r="F12" s="41">
        <f>F13</f>
        <v>0</v>
      </c>
      <c r="G12" s="53"/>
      <c r="H12" s="61"/>
    </row>
    <row r="13" spans="1:8" s="5" customFormat="1" ht="48" hidden="1" x14ac:dyDescent="0.25">
      <c r="A13" s="21" t="s">
        <v>10</v>
      </c>
      <c r="B13" s="157" t="s">
        <v>4</v>
      </c>
      <c r="C13" s="143" t="s">
        <v>7</v>
      </c>
      <c r="D13" s="157" t="s">
        <v>78</v>
      </c>
      <c r="E13" s="143" t="s">
        <v>11</v>
      </c>
      <c r="F13" s="41">
        <f>F14</f>
        <v>0</v>
      </c>
      <c r="G13" s="52"/>
      <c r="H13" s="61"/>
    </row>
    <row r="14" spans="1:8" s="5" customFormat="1" ht="24" hidden="1" x14ac:dyDescent="0.25">
      <c r="A14" s="21" t="s">
        <v>12</v>
      </c>
      <c r="B14" s="157" t="s">
        <v>4</v>
      </c>
      <c r="C14" s="143" t="s">
        <v>7</v>
      </c>
      <c r="D14" s="157" t="s">
        <v>78</v>
      </c>
      <c r="E14" s="143" t="s">
        <v>13</v>
      </c>
      <c r="F14" s="41"/>
      <c r="G14" s="52"/>
      <c r="H14" s="61"/>
    </row>
    <row r="15" spans="1:8" s="5" customFormat="1" ht="24" x14ac:dyDescent="0.25">
      <c r="A15" s="21" t="s">
        <v>76</v>
      </c>
      <c r="B15" s="157" t="s">
        <v>4</v>
      </c>
      <c r="C15" s="143" t="s">
        <v>7</v>
      </c>
      <c r="D15" s="143" t="s">
        <v>79</v>
      </c>
      <c r="E15" s="143"/>
      <c r="F15" s="41">
        <f>F16</f>
        <v>2169180</v>
      </c>
      <c r="G15" s="51"/>
      <c r="H15" s="61"/>
    </row>
    <row r="16" spans="1:8" s="5" customFormat="1" ht="48" x14ac:dyDescent="0.25">
      <c r="A16" s="21" t="s">
        <v>10</v>
      </c>
      <c r="B16" s="157" t="s">
        <v>4</v>
      </c>
      <c r="C16" s="143" t="s">
        <v>7</v>
      </c>
      <c r="D16" s="143" t="s">
        <v>79</v>
      </c>
      <c r="E16" s="143" t="s">
        <v>11</v>
      </c>
      <c r="F16" s="41">
        <f>F17</f>
        <v>2169180</v>
      </c>
      <c r="G16" s="51"/>
      <c r="H16" s="61"/>
    </row>
    <row r="17" spans="1:8" s="5" customFormat="1" ht="24" x14ac:dyDescent="0.25">
      <c r="A17" s="21" t="s">
        <v>12</v>
      </c>
      <c r="B17" s="157" t="s">
        <v>4</v>
      </c>
      <c r="C17" s="143" t="s">
        <v>7</v>
      </c>
      <c r="D17" s="143" t="s">
        <v>79</v>
      </c>
      <c r="E17" s="143" t="s">
        <v>13</v>
      </c>
      <c r="F17" s="41">
        <v>2169180</v>
      </c>
      <c r="G17" s="52"/>
      <c r="H17" s="61"/>
    </row>
    <row r="18" spans="1:8" s="9" customFormat="1" ht="36" x14ac:dyDescent="0.25">
      <c r="A18" s="15" t="s">
        <v>14</v>
      </c>
      <c r="B18" s="156" t="s">
        <v>4</v>
      </c>
      <c r="C18" s="156" t="s">
        <v>15</v>
      </c>
      <c r="D18" s="156"/>
      <c r="E18" s="156"/>
      <c r="F18" s="40">
        <f>F19+F30</f>
        <v>15207561.66</v>
      </c>
      <c r="G18" s="49"/>
      <c r="H18" s="63"/>
    </row>
    <row r="19" spans="1:8" s="12" customFormat="1" ht="24" x14ac:dyDescent="0.2">
      <c r="A19" s="22" t="s">
        <v>198</v>
      </c>
      <c r="B19" s="143" t="s">
        <v>4</v>
      </c>
      <c r="C19" s="143" t="s">
        <v>15</v>
      </c>
      <c r="D19" s="143" t="s">
        <v>80</v>
      </c>
      <c r="E19" s="143"/>
      <c r="F19" s="41">
        <f>F20</f>
        <v>14243795.220000001</v>
      </c>
      <c r="G19" s="53"/>
      <c r="H19" s="64"/>
    </row>
    <row r="20" spans="1:8" s="5" customFormat="1" ht="24" x14ac:dyDescent="0.25">
      <c r="A20" s="23" t="s">
        <v>159</v>
      </c>
      <c r="B20" s="143" t="s">
        <v>4</v>
      </c>
      <c r="C20" s="143" t="s">
        <v>15</v>
      </c>
      <c r="D20" s="143" t="s">
        <v>124</v>
      </c>
      <c r="E20" s="143"/>
      <c r="F20" s="41">
        <f>F21</f>
        <v>14243795.220000001</v>
      </c>
      <c r="G20" s="52"/>
      <c r="H20" s="61"/>
    </row>
    <row r="21" spans="1:8" s="13" customFormat="1" ht="12.75" x14ac:dyDescent="0.2">
      <c r="A21" s="21" t="s">
        <v>8</v>
      </c>
      <c r="B21" s="157" t="s">
        <v>4</v>
      </c>
      <c r="C21" s="143" t="s">
        <v>15</v>
      </c>
      <c r="D21" s="143" t="s">
        <v>152</v>
      </c>
      <c r="E21" s="143"/>
      <c r="F21" s="41">
        <f>F22+F24+F28+F26</f>
        <v>14243795.220000001</v>
      </c>
      <c r="G21" s="53"/>
      <c r="H21" s="61"/>
    </row>
    <row r="22" spans="1:8" s="5" customFormat="1" ht="48" x14ac:dyDescent="0.25">
      <c r="A22" s="21" t="s">
        <v>10</v>
      </c>
      <c r="B22" s="157" t="s">
        <v>4</v>
      </c>
      <c r="C22" s="143" t="s">
        <v>15</v>
      </c>
      <c r="D22" s="143" t="s">
        <v>152</v>
      </c>
      <c r="E22" s="143" t="s">
        <v>11</v>
      </c>
      <c r="F22" s="41">
        <f>F23</f>
        <v>12485802.220000001</v>
      </c>
      <c r="G22" s="52"/>
      <c r="H22" s="61"/>
    </row>
    <row r="23" spans="1:8" s="5" customFormat="1" ht="24" x14ac:dyDescent="0.25">
      <c r="A23" s="21" t="s">
        <v>12</v>
      </c>
      <c r="B23" s="157" t="s">
        <v>4</v>
      </c>
      <c r="C23" s="143" t="s">
        <v>15</v>
      </c>
      <c r="D23" s="143" t="s">
        <v>152</v>
      </c>
      <c r="E23" s="143" t="s">
        <v>13</v>
      </c>
      <c r="F23" s="41">
        <v>12485802.220000001</v>
      </c>
      <c r="G23" s="52"/>
      <c r="H23" s="61"/>
    </row>
    <row r="24" spans="1:8" s="5" customFormat="1" ht="24" x14ac:dyDescent="0.25">
      <c r="A24" s="21" t="s">
        <v>16</v>
      </c>
      <c r="B24" s="157" t="s">
        <v>4</v>
      </c>
      <c r="C24" s="143" t="s">
        <v>15</v>
      </c>
      <c r="D24" s="143" t="s">
        <v>152</v>
      </c>
      <c r="E24" s="143" t="s">
        <v>17</v>
      </c>
      <c r="F24" s="41">
        <f t="shared" ref="F24" si="0">F25</f>
        <v>1757993</v>
      </c>
      <c r="G24" s="52"/>
      <c r="H24" s="61"/>
    </row>
    <row r="25" spans="1:8" s="5" customFormat="1" ht="24" x14ac:dyDescent="0.25">
      <c r="A25" s="21" t="s">
        <v>18</v>
      </c>
      <c r="B25" s="157" t="s">
        <v>4</v>
      </c>
      <c r="C25" s="143" t="s">
        <v>15</v>
      </c>
      <c r="D25" s="143" t="s">
        <v>152</v>
      </c>
      <c r="E25" s="143" t="s">
        <v>19</v>
      </c>
      <c r="F25" s="41">
        <v>1757993</v>
      </c>
      <c r="G25" s="52"/>
      <c r="H25" s="61"/>
    </row>
    <row r="26" spans="1:8" s="5" customFormat="1" ht="15.75" hidden="1" x14ac:dyDescent="0.25">
      <c r="A26" s="21" t="s">
        <v>63</v>
      </c>
      <c r="B26" s="157" t="s">
        <v>4</v>
      </c>
      <c r="C26" s="143" t="s">
        <v>15</v>
      </c>
      <c r="D26" s="143" t="s">
        <v>152</v>
      </c>
      <c r="E26" s="143" t="s">
        <v>98</v>
      </c>
      <c r="F26" s="41">
        <f>F27</f>
        <v>0</v>
      </c>
      <c r="G26" s="52"/>
      <c r="H26" s="133"/>
    </row>
    <row r="27" spans="1:8" s="5" customFormat="1" ht="24" hidden="1" x14ac:dyDescent="0.25">
      <c r="A27" s="21" t="s">
        <v>392</v>
      </c>
      <c r="B27" s="157" t="s">
        <v>4</v>
      </c>
      <c r="C27" s="143" t="s">
        <v>15</v>
      </c>
      <c r="D27" s="143" t="s">
        <v>152</v>
      </c>
      <c r="E27" s="143" t="s">
        <v>391</v>
      </c>
      <c r="F27" s="41">
        <v>0</v>
      </c>
      <c r="G27" s="52"/>
      <c r="H27" s="133"/>
    </row>
    <row r="28" spans="1:8" s="5" customFormat="1" ht="15.75" hidden="1" x14ac:dyDescent="0.25">
      <c r="A28" s="21" t="s">
        <v>20</v>
      </c>
      <c r="B28" s="157" t="s">
        <v>4</v>
      </c>
      <c r="C28" s="143" t="s">
        <v>15</v>
      </c>
      <c r="D28" s="143" t="s">
        <v>152</v>
      </c>
      <c r="E28" s="143" t="s">
        <v>21</v>
      </c>
      <c r="F28" s="41">
        <f t="shared" ref="F28" si="1">F29</f>
        <v>0</v>
      </c>
      <c r="G28" s="52"/>
      <c r="H28" s="61"/>
    </row>
    <row r="29" spans="1:8" s="5" customFormat="1" ht="15.75" hidden="1" x14ac:dyDescent="0.25">
      <c r="A29" s="21" t="s">
        <v>22</v>
      </c>
      <c r="B29" s="157" t="s">
        <v>4</v>
      </c>
      <c r="C29" s="143" t="s">
        <v>15</v>
      </c>
      <c r="D29" s="143" t="s">
        <v>152</v>
      </c>
      <c r="E29" s="143" t="s">
        <v>23</v>
      </c>
      <c r="F29" s="41">
        <v>0</v>
      </c>
      <c r="G29" s="52"/>
      <c r="H29" s="61"/>
    </row>
    <row r="30" spans="1:8" s="5" customFormat="1" ht="15.75" x14ac:dyDescent="0.25">
      <c r="A30" s="23" t="s">
        <v>156</v>
      </c>
      <c r="B30" s="157" t="s">
        <v>4</v>
      </c>
      <c r="C30" s="143" t="s">
        <v>15</v>
      </c>
      <c r="D30" s="143" t="s">
        <v>111</v>
      </c>
      <c r="E30" s="143"/>
      <c r="F30" s="41">
        <f>F31</f>
        <v>963766.44</v>
      </c>
      <c r="G30" s="52"/>
      <c r="H30" s="61"/>
    </row>
    <row r="31" spans="1:8" s="5" customFormat="1" ht="15.75" x14ac:dyDescent="0.25">
      <c r="A31" s="17" t="s">
        <v>24</v>
      </c>
      <c r="B31" s="157" t="s">
        <v>4</v>
      </c>
      <c r="C31" s="143" t="s">
        <v>15</v>
      </c>
      <c r="D31" s="143" t="s">
        <v>81</v>
      </c>
      <c r="E31" s="143"/>
      <c r="F31" s="41">
        <f>F32</f>
        <v>963766.44</v>
      </c>
      <c r="G31" s="52"/>
      <c r="H31" s="61"/>
    </row>
    <row r="32" spans="1:8" s="5" customFormat="1" ht="48" x14ac:dyDescent="0.25">
      <c r="A32" s="21" t="s">
        <v>10</v>
      </c>
      <c r="B32" s="157" t="s">
        <v>4</v>
      </c>
      <c r="C32" s="143" t="s">
        <v>15</v>
      </c>
      <c r="D32" s="143" t="s">
        <v>81</v>
      </c>
      <c r="E32" s="143" t="s">
        <v>11</v>
      </c>
      <c r="F32" s="41">
        <f t="shared" ref="F32" si="2">F33</f>
        <v>963766.44</v>
      </c>
      <c r="G32" s="52"/>
      <c r="H32" s="61"/>
    </row>
    <row r="33" spans="1:8" s="5" customFormat="1" ht="24" x14ac:dyDescent="0.25">
      <c r="A33" s="21" t="s">
        <v>12</v>
      </c>
      <c r="B33" s="157" t="s">
        <v>4</v>
      </c>
      <c r="C33" s="143" t="s">
        <v>15</v>
      </c>
      <c r="D33" s="143" t="s">
        <v>81</v>
      </c>
      <c r="E33" s="143" t="s">
        <v>13</v>
      </c>
      <c r="F33" s="41">
        <v>963766.44</v>
      </c>
      <c r="G33" s="52"/>
      <c r="H33" s="61"/>
    </row>
    <row r="34" spans="1:8" s="7" customFormat="1" ht="15.75" hidden="1" x14ac:dyDescent="0.25">
      <c r="A34" s="15" t="s">
        <v>216</v>
      </c>
      <c r="B34" s="156" t="s">
        <v>4</v>
      </c>
      <c r="C34" s="156" t="s">
        <v>217</v>
      </c>
      <c r="D34" s="156"/>
      <c r="E34" s="156"/>
      <c r="F34" s="40">
        <f>F35</f>
        <v>0</v>
      </c>
      <c r="G34" s="52"/>
      <c r="H34" s="64"/>
    </row>
    <row r="35" spans="1:8" s="5" customFormat="1" ht="15.75" hidden="1" x14ac:dyDescent="0.25">
      <c r="A35" s="21" t="s">
        <v>218</v>
      </c>
      <c r="B35" s="157" t="s">
        <v>4</v>
      </c>
      <c r="C35" s="143" t="s">
        <v>217</v>
      </c>
      <c r="D35" s="143" t="s">
        <v>219</v>
      </c>
      <c r="E35" s="143"/>
      <c r="F35" s="41">
        <f>F36</f>
        <v>0</v>
      </c>
      <c r="G35" s="52"/>
      <c r="H35" s="61"/>
    </row>
    <row r="36" spans="1:8" s="5" customFormat="1" ht="15.75" hidden="1" x14ac:dyDescent="0.25">
      <c r="A36" s="21" t="s">
        <v>220</v>
      </c>
      <c r="B36" s="157" t="s">
        <v>4</v>
      </c>
      <c r="C36" s="143" t="s">
        <v>217</v>
      </c>
      <c r="D36" s="143" t="s">
        <v>221</v>
      </c>
      <c r="E36" s="143"/>
      <c r="F36" s="41">
        <f>F37+F39</f>
        <v>0</v>
      </c>
      <c r="G36" s="52"/>
      <c r="H36" s="61"/>
    </row>
    <row r="37" spans="1:8" s="5" customFormat="1" ht="24" hidden="1" x14ac:dyDescent="0.25">
      <c r="A37" s="21" t="s">
        <v>16</v>
      </c>
      <c r="B37" s="157" t="s">
        <v>4</v>
      </c>
      <c r="C37" s="143" t="s">
        <v>217</v>
      </c>
      <c r="D37" s="143" t="s">
        <v>221</v>
      </c>
      <c r="E37" s="143" t="s">
        <v>17</v>
      </c>
      <c r="F37" s="41">
        <f>F38</f>
        <v>0</v>
      </c>
      <c r="G37" s="52"/>
      <c r="H37" s="61"/>
    </row>
    <row r="38" spans="1:8" s="5" customFormat="1" ht="24" hidden="1" x14ac:dyDescent="0.25">
      <c r="A38" s="24" t="s">
        <v>18</v>
      </c>
      <c r="B38" s="157" t="s">
        <v>4</v>
      </c>
      <c r="C38" s="143" t="s">
        <v>217</v>
      </c>
      <c r="D38" s="143" t="s">
        <v>221</v>
      </c>
      <c r="E38" s="143" t="s">
        <v>19</v>
      </c>
      <c r="F38" s="41"/>
      <c r="G38" s="52"/>
      <c r="H38" s="61"/>
    </row>
    <row r="39" spans="1:8" s="5" customFormat="1" ht="15.75" hidden="1" x14ac:dyDescent="0.25">
      <c r="A39" s="25" t="s">
        <v>232</v>
      </c>
      <c r="B39" s="157" t="s">
        <v>4</v>
      </c>
      <c r="C39" s="143" t="s">
        <v>217</v>
      </c>
      <c r="D39" s="143" t="s">
        <v>221</v>
      </c>
      <c r="E39" s="143" t="s">
        <v>21</v>
      </c>
      <c r="F39" s="41">
        <f>F40</f>
        <v>0</v>
      </c>
      <c r="G39" s="52"/>
      <c r="H39" s="61"/>
    </row>
    <row r="40" spans="1:8" s="5" customFormat="1" ht="15.75" hidden="1" x14ac:dyDescent="0.25">
      <c r="A40" s="25" t="s">
        <v>233</v>
      </c>
      <c r="B40" s="157" t="s">
        <v>4</v>
      </c>
      <c r="C40" s="143" t="s">
        <v>217</v>
      </c>
      <c r="D40" s="143" t="s">
        <v>221</v>
      </c>
      <c r="E40" s="143" t="s">
        <v>231</v>
      </c>
      <c r="F40" s="41"/>
      <c r="G40" s="52"/>
      <c r="H40" s="61"/>
    </row>
    <row r="41" spans="1:8" s="7" customFormat="1" ht="15.75" x14ac:dyDescent="0.25">
      <c r="A41" s="15" t="s">
        <v>82</v>
      </c>
      <c r="B41" s="156" t="s">
        <v>4</v>
      </c>
      <c r="C41" s="156" t="s">
        <v>25</v>
      </c>
      <c r="D41" s="156"/>
      <c r="E41" s="156"/>
      <c r="F41" s="40">
        <f>F42</f>
        <v>200000</v>
      </c>
      <c r="G41" s="52"/>
      <c r="H41" s="64"/>
    </row>
    <row r="42" spans="1:8" s="5" customFormat="1" ht="24" x14ac:dyDescent="0.25">
      <c r="A42" s="26" t="s">
        <v>192</v>
      </c>
      <c r="B42" s="143" t="s">
        <v>4</v>
      </c>
      <c r="C42" s="143" t="s">
        <v>25</v>
      </c>
      <c r="D42" s="143" t="s">
        <v>93</v>
      </c>
      <c r="E42" s="143"/>
      <c r="F42" s="41">
        <f>F43</f>
        <v>200000</v>
      </c>
      <c r="G42" s="52"/>
      <c r="H42" s="61"/>
    </row>
    <row r="43" spans="1:8" s="5" customFormat="1" ht="24" x14ac:dyDescent="0.25">
      <c r="A43" s="23" t="s">
        <v>161</v>
      </c>
      <c r="B43" s="157" t="s">
        <v>4</v>
      </c>
      <c r="C43" s="143" t="s">
        <v>25</v>
      </c>
      <c r="D43" s="143" t="s">
        <v>126</v>
      </c>
      <c r="E43" s="143"/>
      <c r="F43" s="41">
        <f>F44</f>
        <v>200000</v>
      </c>
      <c r="G43" s="52"/>
      <c r="H43" s="61"/>
    </row>
    <row r="44" spans="1:8" s="5" customFormat="1" ht="15.75" x14ac:dyDescent="0.25">
      <c r="A44" s="27" t="s">
        <v>82</v>
      </c>
      <c r="B44" s="143" t="s">
        <v>4</v>
      </c>
      <c r="C44" s="143" t="s">
        <v>25</v>
      </c>
      <c r="D44" s="143" t="s">
        <v>252</v>
      </c>
      <c r="E44" s="143"/>
      <c r="F44" s="41">
        <f t="shared" ref="F44:F45" si="3">F45</f>
        <v>200000</v>
      </c>
      <c r="G44" s="52"/>
      <c r="H44" s="61"/>
    </row>
    <row r="45" spans="1:8" s="5" customFormat="1" ht="15.75" x14ac:dyDescent="0.25">
      <c r="A45" s="27" t="s">
        <v>20</v>
      </c>
      <c r="B45" s="157" t="s">
        <v>4</v>
      </c>
      <c r="C45" s="143" t="s">
        <v>25</v>
      </c>
      <c r="D45" s="143" t="s">
        <v>252</v>
      </c>
      <c r="E45" s="143">
        <v>800</v>
      </c>
      <c r="F45" s="41">
        <f t="shared" si="3"/>
        <v>200000</v>
      </c>
      <c r="G45" s="52"/>
      <c r="H45" s="61"/>
    </row>
    <row r="46" spans="1:8" s="5" customFormat="1" ht="15.75" x14ac:dyDescent="0.25">
      <c r="A46" s="27" t="s">
        <v>26</v>
      </c>
      <c r="B46" s="157" t="s">
        <v>4</v>
      </c>
      <c r="C46" s="143" t="s">
        <v>25</v>
      </c>
      <c r="D46" s="143" t="s">
        <v>252</v>
      </c>
      <c r="E46" s="151">
        <v>870</v>
      </c>
      <c r="F46" s="41">
        <v>200000</v>
      </c>
      <c r="G46" s="52"/>
      <c r="H46" s="61"/>
    </row>
    <row r="47" spans="1:8" s="6" customFormat="1" ht="15.75" x14ac:dyDescent="0.25">
      <c r="A47" s="15" t="s">
        <v>27</v>
      </c>
      <c r="B47" s="156" t="s">
        <v>4</v>
      </c>
      <c r="C47" s="156" t="s">
        <v>28</v>
      </c>
      <c r="D47" s="156"/>
      <c r="E47" s="156"/>
      <c r="F47" s="40">
        <f>F48+F61+F82+F104</f>
        <v>32490379.090000004</v>
      </c>
      <c r="G47" s="51">
        <f>33990379.09-F47</f>
        <v>1500000</v>
      </c>
      <c r="H47" s="63"/>
    </row>
    <row r="48" spans="1:8" s="8" customFormat="1" ht="36" x14ac:dyDescent="0.25">
      <c r="A48" s="22" t="s">
        <v>86</v>
      </c>
      <c r="B48" s="143" t="s">
        <v>4</v>
      </c>
      <c r="C48" s="143" t="s">
        <v>28</v>
      </c>
      <c r="D48" s="143" t="s">
        <v>83</v>
      </c>
      <c r="E48" s="143"/>
      <c r="F48" s="41">
        <f>F49</f>
        <v>12049249.020000001</v>
      </c>
      <c r="G48" s="53"/>
      <c r="H48" s="63"/>
    </row>
    <row r="49" spans="1:8" s="5" customFormat="1" ht="36" x14ac:dyDescent="0.25">
      <c r="A49" s="28" t="s">
        <v>158</v>
      </c>
      <c r="B49" s="157" t="s">
        <v>4</v>
      </c>
      <c r="C49" s="143" t="s">
        <v>28</v>
      </c>
      <c r="D49" s="158" t="s">
        <v>118</v>
      </c>
      <c r="E49" s="143"/>
      <c r="F49" s="41">
        <f>F50+F53</f>
        <v>12049249.020000001</v>
      </c>
      <c r="G49" s="52"/>
      <c r="H49" s="61"/>
    </row>
    <row r="50" spans="1:8" s="5" customFormat="1" ht="36" x14ac:dyDescent="0.25">
      <c r="A50" s="24" t="s">
        <v>29</v>
      </c>
      <c r="B50" s="157" t="s">
        <v>4</v>
      </c>
      <c r="C50" s="143" t="s">
        <v>28</v>
      </c>
      <c r="D50" s="158" t="s">
        <v>119</v>
      </c>
      <c r="E50" s="143"/>
      <c r="F50" s="41">
        <f>F51</f>
        <v>10781262.300000001</v>
      </c>
      <c r="G50" s="52"/>
      <c r="H50" s="61"/>
    </row>
    <row r="51" spans="1:8" s="5" customFormat="1" ht="48" x14ac:dyDescent="0.25">
      <c r="A51" s="24" t="s">
        <v>30</v>
      </c>
      <c r="B51" s="157" t="s">
        <v>4</v>
      </c>
      <c r="C51" s="143" t="s">
        <v>28</v>
      </c>
      <c r="D51" s="158" t="s">
        <v>119</v>
      </c>
      <c r="E51" s="143" t="s">
        <v>11</v>
      </c>
      <c r="F51" s="41">
        <f t="shared" ref="F51" si="4">F52</f>
        <v>10781262.300000001</v>
      </c>
      <c r="G51" s="52"/>
      <c r="H51" s="61"/>
    </row>
    <row r="52" spans="1:8" s="5" customFormat="1" ht="24" x14ac:dyDescent="0.25">
      <c r="A52" s="24" t="s">
        <v>31</v>
      </c>
      <c r="B52" s="157" t="s">
        <v>4</v>
      </c>
      <c r="C52" s="143" t="s">
        <v>28</v>
      </c>
      <c r="D52" s="158" t="s">
        <v>119</v>
      </c>
      <c r="E52" s="143" t="s">
        <v>13</v>
      </c>
      <c r="F52" s="41">
        <v>10781262.300000001</v>
      </c>
      <c r="G52" s="52"/>
      <c r="H52" s="61"/>
    </row>
    <row r="53" spans="1:8" s="5" customFormat="1" ht="36" x14ac:dyDescent="0.25">
      <c r="A53" s="24" t="s">
        <v>84</v>
      </c>
      <c r="B53" s="157" t="s">
        <v>4</v>
      </c>
      <c r="C53" s="143" t="s">
        <v>28</v>
      </c>
      <c r="D53" s="158" t="s">
        <v>121</v>
      </c>
      <c r="E53" s="143"/>
      <c r="F53" s="41">
        <f>F54</f>
        <v>1267986.72</v>
      </c>
      <c r="G53" s="52"/>
      <c r="H53" s="61"/>
    </row>
    <row r="54" spans="1:8" s="5" customFormat="1" ht="24" x14ac:dyDescent="0.25">
      <c r="A54" s="24" t="s">
        <v>32</v>
      </c>
      <c r="B54" s="157" t="s">
        <v>4</v>
      </c>
      <c r="C54" s="143" t="s">
        <v>28</v>
      </c>
      <c r="D54" s="158" t="s">
        <v>121</v>
      </c>
      <c r="E54" s="143" t="s">
        <v>17</v>
      </c>
      <c r="F54" s="41">
        <f t="shared" ref="F54" si="5">F55</f>
        <v>1267986.72</v>
      </c>
      <c r="G54" s="52"/>
      <c r="H54" s="61"/>
    </row>
    <row r="55" spans="1:8" s="5" customFormat="1" ht="24" x14ac:dyDescent="0.25">
      <c r="A55" s="29" t="s">
        <v>18</v>
      </c>
      <c r="B55" s="157" t="s">
        <v>4</v>
      </c>
      <c r="C55" s="143" t="s">
        <v>28</v>
      </c>
      <c r="D55" s="158" t="s">
        <v>121</v>
      </c>
      <c r="E55" s="143" t="s">
        <v>19</v>
      </c>
      <c r="F55" s="41">
        <v>1267986.72</v>
      </c>
      <c r="G55" s="52"/>
      <c r="H55" s="61"/>
    </row>
    <row r="56" spans="1:8" s="8" customFormat="1" ht="48" hidden="1" x14ac:dyDescent="0.25">
      <c r="A56" s="22" t="s">
        <v>105</v>
      </c>
      <c r="B56" s="143" t="s">
        <v>4</v>
      </c>
      <c r="C56" s="143" t="s">
        <v>28</v>
      </c>
      <c r="D56" s="143" t="s">
        <v>210</v>
      </c>
      <c r="E56" s="143"/>
      <c r="F56" s="41">
        <f>F57</f>
        <v>0</v>
      </c>
      <c r="G56" s="53"/>
      <c r="H56" s="63"/>
    </row>
    <row r="57" spans="1:8" s="10" customFormat="1" ht="24" hidden="1" x14ac:dyDescent="0.2">
      <c r="A57" s="30" t="s">
        <v>169</v>
      </c>
      <c r="B57" s="157" t="s">
        <v>4</v>
      </c>
      <c r="C57" s="143" t="s">
        <v>28</v>
      </c>
      <c r="D57" s="158" t="s">
        <v>154</v>
      </c>
      <c r="E57" s="143"/>
      <c r="F57" s="41">
        <f>F58</f>
        <v>0</v>
      </c>
      <c r="G57" s="53"/>
      <c r="H57" s="65"/>
    </row>
    <row r="58" spans="1:8" s="5" customFormat="1" ht="15.75" hidden="1" x14ac:dyDescent="0.25">
      <c r="A58" s="21" t="s">
        <v>104</v>
      </c>
      <c r="B58" s="157" t="s">
        <v>4</v>
      </c>
      <c r="C58" s="143" t="s">
        <v>28</v>
      </c>
      <c r="D58" s="158" t="s">
        <v>155</v>
      </c>
      <c r="E58" s="143"/>
      <c r="F58" s="41">
        <f>F59</f>
        <v>0</v>
      </c>
      <c r="G58" s="52"/>
      <c r="H58" s="61"/>
    </row>
    <row r="59" spans="1:8" s="5" customFormat="1" ht="24" hidden="1" x14ac:dyDescent="0.25">
      <c r="A59" s="21" t="s">
        <v>16</v>
      </c>
      <c r="B59" s="157" t="s">
        <v>4</v>
      </c>
      <c r="C59" s="143" t="s">
        <v>28</v>
      </c>
      <c r="D59" s="158" t="s">
        <v>155</v>
      </c>
      <c r="E59" s="143" t="s">
        <v>17</v>
      </c>
      <c r="F59" s="41">
        <f>F60</f>
        <v>0</v>
      </c>
      <c r="G59" s="52"/>
      <c r="H59" s="61"/>
    </row>
    <row r="60" spans="1:8" s="5" customFormat="1" ht="24" hidden="1" x14ac:dyDescent="0.25">
      <c r="A60" s="21" t="s">
        <v>18</v>
      </c>
      <c r="B60" s="157" t="s">
        <v>4</v>
      </c>
      <c r="C60" s="143" t="s">
        <v>28</v>
      </c>
      <c r="D60" s="158" t="s">
        <v>155</v>
      </c>
      <c r="E60" s="143" t="s">
        <v>19</v>
      </c>
      <c r="F60" s="41"/>
      <c r="G60" s="52"/>
      <c r="H60" s="61"/>
    </row>
    <row r="61" spans="1:8" s="10" customFormat="1" ht="36" x14ac:dyDescent="0.2">
      <c r="A61" s="22" t="s">
        <v>253</v>
      </c>
      <c r="B61" s="159" t="s">
        <v>4</v>
      </c>
      <c r="C61" s="159" t="s">
        <v>28</v>
      </c>
      <c r="D61" s="159" t="s">
        <v>92</v>
      </c>
      <c r="E61" s="159"/>
      <c r="F61" s="42">
        <f>F62+F66+F70+F74</f>
        <v>7850000</v>
      </c>
      <c r="G61" s="53"/>
      <c r="H61" s="65"/>
    </row>
    <row r="62" spans="1:8" s="5" customFormat="1" ht="24" x14ac:dyDescent="0.25">
      <c r="A62" s="23" t="s">
        <v>200</v>
      </c>
      <c r="B62" s="143" t="s">
        <v>4</v>
      </c>
      <c r="C62" s="143" t="s">
        <v>28</v>
      </c>
      <c r="D62" s="143" t="s">
        <v>201</v>
      </c>
      <c r="E62" s="143"/>
      <c r="F62" s="41">
        <f>F63</f>
        <v>1710000</v>
      </c>
      <c r="G62" s="52"/>
      <c r="H62" s="61"/>
    </row>
    <row r="63" spans="1:8" s="10" customFormat="1" ht="12.75" x14ac:dyDescent="0.2">
      <c r="A63" s="31" t="s">
        <v>182</v>
      </c>
      <c r="B63" s="157" t="s">
        <v>4</v>
      </c>
      <c r="C63" s="143" t="s">
        <v>28</v>
      </c>
      <c r="D63" s="143" t="s">
        <v>122</v>
      </c>
      <c r="E63" s="151"/>
      <c r="F63" s="41">
        <f>F64</f>
        <v>1710000</v>
      </c>
      <c r="G63" s="53"/>
      <c r="H63" s="65"/>
    </row>
    <row r="64" spans="1:8" s="5" customFormat="1" ht="24" x14ac:dyDescent="0.25">
      <c r="A64" s="21" t="s">
        <v>16</v>
      </c>
      <c r="B64" s="157" t="s">
        <v>4</v>
      </c>
      <c r="C64" s="143" t="s">
        <v>28</v>
      </c>
      <c r="D64" s="143" t="s">
        <v>122</v>
      </c>
      <c r="E64" s="151">
        <v>200</v>
      </c>
      <c r="F64" s="41">
        <f>F65</f>
        <v>1710000</v>
      </c>
      <c r="G64" s="52"/>
      <c r="H64" s="61"/>
    </row>
    <row r="65" spans="1:8" s="10" customFormat="1" ht="24" x14ac:dyDescent="0.2">
      <c r="A65" s="31" t="s">
        <v>18</v>
      </c>
      <c r="B65" s="157" t="s">
        <v>4</v>
      </c>
      <c r="C65" s="143" t="s">
        <v>28</v>
      </c>
      <c r="D65" s="143" t="s">
        <v>122</v>
      </c>
      <c r="E65" s="151">
        <v>240</v>
      </c>
      <c r="F65" s="41">
        <v>1710000</v>
      </c>
      <c r="G65" s="53"/>
      <c r="H65" s="65"/>
    </row>
    <row r="66" spans="1:8" s="5" customFormat="1" ht="24" x14ac:dyDescent="0.25">
      <c r="A66" s="23" t="s">
        <v>202</v>
      </c>
      <c r="B66" s="143" t="s">
        <v>4</v>
      </c>
      <c r="C66" s="143" t="s">
        <v>28</v>
      </c>
      <c r="D66" s="143" t="s">
        <v>184</v>
      </c>
      <c r="E66" s="143"/>
      <c r="F66" s="41">
        <f>F67</f>
        <v>2715000</v>
      </c>
      <c r="G66" s="52"/>
      <c r="H66" s="61"/>
    </row>
    <row r="67" spans="1:8" s="5" customFormat="1" ht="15.75" x14ac:dyDescent="0.25">
      <c r="A67" s="21" t="s">
        <v>183</v>
      </c>
      <c r="B67" s="157" t="s">
        <v>4</v>
      </c>
      <c r="C67" s="143" t="s">
        <v>28</v>
      </c>
      <c r="D67" s="143" t="s">
        <v>185</v>
      </c>
      <c r="E67" s="151"/>
      <c r="F67" s="41">
        <f>F68</f>
        <v>2715000</v>
      </c>
      <c r="G67" s="52"/>
      <c r="H67" s="61"/>
    </row>
    <row r="68" spans="1:8" s="5" customFormat="1" ht="24" x14ac:dyDescent="0.25">
      <c r="A68" s="21" t="s">
        <v>16</v>
      </c>
      <c r="B68" s="157" t="s">
        <v>4</v>
      </c>
      <c r="C68" s="143" t="s">
        <v>28</v>
      </c>
      <c r="D68" s="143" t="s">
        <v>185</v>
      </c>
      <c r="E68" s="151">
        <v>200</v>
      </c>
      <c r="F68" s="41">
        <f>F69</f>
        <v>2715000</v>
      </c>
      <c r="G68" s="52"/>
      <c r="H68" s="61"/>
    </row>
    <row r="69" spans="1:8" s="10" customFormat="1" ht="24" x14ac:dyDescent="0.25">
      <c r="A69" s="31" t="s">
        <v>18</v>
      </c>
      <c r="B69" s="157" t="s">
        <v>4</v>
      </c>
      <c r="C69" s="143" t="s">
        <v>28</v>
      </c>
      <c r="D69" s="143" t="s">
        <v>185</v>
      </c>
      <c r="E69" s="151">
        <v>240</v>
      </c>
      <c r="F69" s="41">
        <v>2715000</v>
      </c>
      <c r="G69" s="52"/>
      <c r="H69" s="65"/>
    </row>
    <row r="70" spans="1:8" s="5" customFormat="1" ht="24" x14ac:dyDescent="0.25">
      <c r="A70" s="23" t="s">
        <v>204</v>
      </c>
      <c r="B70" s="160" t="s">
        <v>4</v>
      </c>
      <c r="C70" s="160" t="s">
        <v>28</v>
      </c>
      <c r="D70" s="160" t="s">
        <v>203</v>
      </c>
      <c r="E70" s="160"/>
      <c r="F70" s="43">
        <f>F71</f>
        <v>1500000</v>
      </c>
      <c r="G70" s="52"/>
      <c r="H70" s="61"/>
    </row>
    <row r="71" spans="1:8" s="5" customFormat="1" ht="15.75" x14ac:dyDescent="0.25">
      <c r="A71" s="21" t="s">
        <v>186</v>
      </c>
      <c r="B71" s="157" t="s">
        <v>4</v>
      </c>
      <c r="C71" s="143" t="s">
        <v>28</v>
      </c>
      <c r="D71" s="143" t="s">
        <v>187</v>
      </c>
      <c r="E71" s="151"/>
      <c r="F71" s="41">
        <f>F72</f>
        <v>1500000</v>
      </c>
      <c r="G71" s="52"/>
      <c r="H71" s="61"/>
    </row>
    <row r="72" spans="1:8" s="5" customFormat="1" ht="24" x14ac:dyDescent="0.25">
      <c r="A72" s="21" t="s">
        <v>16</v>
      </c>
      <c r="B72" s="157" t="s">
        <v>4</v>
      </c>
      <c r="C72" s="143" t="s">
        <v>28</v>
      </c>
      <c r="D72" s="143" t="s">
        <v>187</v>
      </c>
      <c r="E72" s="151">
        <v>200</v>
      </c>
      <c r="F72" s="41">
        <f>F73</f>
        <v>1500000</v>
      </c>
      <c r="G72" s="52"/>
      <c r="H72" s="61"/>
    </row>
    <row r="73" spans="1:8" s="5" customFormat="1" ht="24" x14ac:dyDescent="0.25">
      <c r="A73" s="31" t="s">
        <v>18</v>
      </c>
      <c r="B73" s="157" t="s">
        <v>4</v>
      </c>
      <c r="C73" s="143" t="s">
        <v>28</v>
      </c>
      <c r="D73" s="143" t="s">
        <v>187</v>
      </c>
      <c r="E73" s="151">
        <v>240</v>
      </c>
      <c r="F73" s="41">
        <v>1500000</v>
      </c>
      <c r="G73" s="52"/>
      <c r="H73" s="61"/>
    </row>
    <row r="74" spans="1:8" s="5" customFormat="1" ht="15.75" x14ac:dyDescent="0.25">
      <c r="A74" s="23" t="s">
        <v>205</v>
      </c>
      <c r="B74" s="143" t="s">
        <v>4</v>
      </c>
      <c r="C74" s="143" t="s">
        <v>28</v>
      </c>
      <c r="D74" s="143" t="s">
        <v>206</v>
      </c>
      <c r="E74" s="143"/>
      <c r="F74" s="41">
        <f>F75</f>
        <v>1925000</v>
      </c>
      <c r="G74" s="52"/>
      <c r="H74" s="61"/>
    </row>
    <row r="75" spans="1:8" s="5" customFormat="1" ht="15.75" x14ac:dyDescent="0.25">
      <c r="A75" s="21" t="s">
        <v>188</v>
      </c>
      <c r="B75" s="161" t="s">
        <v>4</v>
      </c>
      <c r="C75" s="161" t="s">
        <v>28</v>
      </c>
      <c r="D75" s="161" t="s">
        <v>189</v>
      </c>
      <c r="E75" s="151"/>
      <c r="F75" s="41">
        <f>F76+F80+F78</f>
        <v>1925000</v>
      </c>
      <c r="G75" s="52"/>
      <c r="H75" s="61"/>
    </row>
    <row r="76" spans="1:8" s="5" customFormat="1" ht="24" x14ac:dyDescent="0.25">
      <c r="A76" s="21" t="s">
        <v>16</v>
      </c>
      <c r="B76" s="161" t="s">
        <v>4</v>
      </c>
      <c r="C76" s="161" t="s">
        <v>28</v>
      </c>
      <c r="D76" s="161" t="s">
        <v>189</v>
      </c>
      <c r="E76" s="151">
        <v>200</v>
      </c>
      <c r="F76" s="41">
        <f>F77</f>
        <v>1925000</v>
      </c>
      <c r="G76" s="52"/>
      <c r="H76" s="61"/>
    </row>
    <row r="77" spans="1:8" s="5" customFormat="1" ht="24" x14ac:dyDescent="0.25">
      <c r="A77" s="31" t="s">
        <v>18</v>
      </c>
      <c r="B77" s="161" t="s">
        <v>4</v>
      </c>
      <c r="C77" s="161" t="s">
        <v>28</v>
      </c>
      <c r="D77" s="161" t="s">
        <v>189</v>
      </c>
      <c r="E77" s="151">
        <v>240</v>
      </c>
      <c r="F77" s="41">
        <v>1925000</v>
      </c>
      <c r="G77" s="52"/>
      <c r="H77" s="61"/>
    </row>
    <row r="78" spans="1:8" s="5" customFormat="1" ht="15.75" hidden="1" x14ac:dyDescent="0.25">
      <c r="A78" s="184" t="s">
        <v>63</v>
      </c>
      <c r="B78" s="161" t="s">
        <v>4</v>
      </c>
      <c r="C78" s="161" t="s">
        <v>28</v>
      </c>
      <c r="D78" s="161" t="s">
        <v>189</v>
      </c>
      <c r="E78" s="151">
        <v>300</v>
      </c>
      <c r="F78" s="41">
        <f>F79</f>
        <v>0</v>
      </c>
      <c r="G78" s="52"/>
      <c r="H78" s="134"/>
    </row>
    <row r="79" spans="1:8" s="5" customFormat="1" ht="15.75" hidden="1" x14ac:dyDescent="0.25">
      <c r="A79" s="184" t="s">
        <v>64</v>
      </c>
      <c r="B79" s="161" t="s">
        <v>4</v>
      </c>
      <c r="C79" s="161" t="s">
        <v>28</v>
      </c>
      <c r="D79" s="161" t="s">
        <v>189</v>
      </c>
      <c r="E79" s="151">
        <v>360</v>
      </c>
      <c r="F79" s="41"/>
      <c r="G79" s="52"/>
      <c r="H79" s="134"/>
    </row>
    <row r="80" spans="1:8" s="5" customFormat="1" ht="15.75" hidden="1" x14ac:dyDescent="0.25">
      <c r="A80" s="17" t="s">
        <v>20</v>
      </c>
      <c r="B80" s="161" t="s">
        <v>4</v>
      </c>
      <c r="C80" s="161" t="s">
        <v>28</v>
      </c>
      <c r="D80" s="161" t="s">
        <v>189</v>
      </c>
      <c r="E80" s="151">
        <v>800</v>
      </c>
      <c r="F80" s="41">
        <f>F81</f>
        <v>0</v>
      </c>
      <c r="G80" s="52"/>
      <c r="H80" s="61"/>
    </row>
    <row r="81" spans="1:8" s="5" customFormat="1" ht="15.75" hidden="1" x14ac:dyDescent="0.25">
      <c r="A81" s="17" t="s">
        <v>22</v>
      </c>
      <c r="B81" s="161" t="s">
        <v>4</v>
      </c>
      <c r="C81" s="161" t="s">
        <v>28</v>
      </c>
      <c r="D81" s="161" t="s">
        <v>189</v>
      </c>
      <c r="E81" s="151">
        <v>850</v>
      </c>
      <c r="F81" s="41"/>
      <c r="G81" s="52"/>
      <c r="H81" s="61"/>
    </row>
    <row r="82" spans="1:8" s="5" customFormat="1" ht="24" x14ac:dyDescent="0.25">
      <c r="A82" s="22" t="s">
        <v>195</v>
      </c>
      <c r="B82" s="143" t="s">
        <v>4</v>
      </c>
      <c r="C82" s="143" t="s">
        <v>28</v>
      </c>
      <c r="D82" s="143" t="s">
        <v>80</v>
      </c>
      <c r="E82" s="143"/>
      <c r="F82" s="41">
        <f>F83</f>
        <v>12591130.07</v>
      </c>
      <c r="G82" s="52"/>
      <c r="H82" s="61"/>
    </row>
    <row r="83" spans="1:8" s="5" customFormat="1" ht="24" x14ac:dyDescent="0.25">
      <c r="A83" s="23" t="s">
        <v>159</v>
      </c>
      <c r="B83" s="143" t="s">
        <v>4</v>
      </c>
      <c r="C83" s="143" t="s">
        <v>28</v>
      </c>
      <c r="D83" s="143" t="s">
        <v>124</v>
      </c>
      <c r="E83" s="143"/>
      <c r="F83" s="41">
        <f>F87+F98</f>
        <v>12591130.07</v>
      </c>
      <c r="G83" s="52"/>
      <c r="H83" s="61"/>
    </row>
    <row r="84" spans="1:8" s="5" customFormat="1" ht="24" hidden="1" x14ac:dyDescent="0.25">
      <c r="A84" s="17" t="s">
        <v>442</v>
      </c>
      <c r="B84" s="143" t="s">
        <v>4</v>
      </c>
      <c r="C84" s="143" t="s">
        <v>28</v>
      </c>
      <c r="D84" s="143" t="s">
        <v>441</v>
      </c>
      <c r="E84" s="143"/>
      <c r="F84" s="41">
        <f>F85</f>
        <v>0</v>
      </c>
      <c r="G84" s="52"/>
      <c r="H84" s="134"/>
    </row>
    <row r="85" spans="1:8" s="5" customFormat="1" ht="24" hidden="1" x14ac:dyDescent="0.25">
      <c r="A85" s="27" t="s">
        <v>32</v>
      </c>
      <c r="B85" s="143" t="s">
        <v>4</v>
      </c>
      <c r="C85" s="143" t="s">
        <v>28</v>
      </c>
      <c r="D85" s="143" t="s">
        <v>441</v>
      </c>
      <c r="E85" s="143" t="s">
        <v>17</v>
      </c>
      <c r="F85" s="41">
        <f>F86</f>
        <v>0</v>
      </c>
      <c r="G85" s="52"/>
      <c r="H85" s="134"/>
    </row>
    <row r="86" spans="1:8" s="5" customFormat="1" ht="24" hidden="1" x14ac:dyDescent="0.25">
      <c r="A86" s="27" t="s">
        <v>34</v>
      </c>
      <c r="B86" s="143" t="s">
        <v>4</v>
      </c>
      <c r="C86" s="143" t="s">
        <v>28</v>
      </c>
      <c r="D86" s="143" t="s">
        <v>441</v>
      </c>
      <c r="E86" s="143" t="s">
        <v>19</v>
      </c>
      <c r="F86" s="41"/>
      <c r="G86" s="52"/>
      <c r="H86" s="134"/>
    </row>
    <row r="87" spans="1:8" s="5" customFormat="1" ht="15.75" x14ac:dyDescent="0.25">
      <c r="A87" s="23" t="s">
        <v>35</v>
      </c>
      <c r="B87" s="160" t="s">
        <v>4</v>
      </c>
      <c r="C87" s="160" t="s">
        <v>28</v>
      </c>
      <c r="D87" s="160" t="s">
        <v>125</v>
      </c>
      <c r="E87" s="160"/>
      <c r="F87" s="43">
        <f>F88+F90+F92+F94</f>
        <v>3710693.07</v>
      </c>
      <c r="G87" s="52"/>
      <c r="H87" s="134"/>
    </row>
    <row r="88" spans="1:8" s="5" customFormat="1" ht="24" x14ac:dyDescent="0.25">
      <c r="A88" s="27" t="s">
        <v>32</v>
      </c>
      <c r="B88" s="157" t="s">
        <v>4</v>
      </c>
      <c r="C88" s="162" t="s">
        <v>28</v>
      </c>
      <c r="D88" s="143" t="s">
        <v>125</v>
      </c>
      <c r="E88" s="143" t="s">
        <v>17</v>
      </c>
      <c r="F88" s="41">
        <f t="shared" ref="F88" si="6">F89</f>
        <v>3329089.07</v>
      </c>
      <c r="G88" s="52"/>
      <c r="H88" s="61"/>
    </row>
    <row r="89" spans="1:8" s="6" customFormat="1" ht="24" x14ac:dyDescent="0.25">
      <c r="A89" s="27" t="s">
        <v>34</v>
      </c>
      <c r="B89" s="157" t="s">
        <v>4</v>
      </c>
      <c r="C89" s="162" t="s">
        <v>28</v>
      </c>
      <c r="D89" s="143" t="s">
        <v>125</v>
      </c>
      <c r="E89" s="143" t="s">
        <v>19</v>
      </c>
      <c r="F89" s="41">
        <f>37324.8+781532.41+458800+1500000+551431.86</f>
        <v>3329089.07</v>
      </c>
      <c r="G89" s="52"/>
      <c r="H89" s="63"/>
    </row>
    <row r="90" spans="1:8" s="5" customFormat="1" ht="15.75" x14ac:dyDescent="0.25">
      <c r="A90" s="17" t="s">
        <v>63</v>
      </c>
      <c r="B90" s="157" t="s">
        <v>4</v>
      </c>
      <c r="C90" s="162" t="s">
        <v>28</v>
      </c>
      <c r="D90" s="143" t="s">
        <v>125</v>
      </c>
      <c r="E90" s="143" t="s">
        <v>98</v>
      </c>
      <c r="F90" s="41">
        <f>F91</f>
        <v>25000</v>
      </c>
      <c r="G90" s="52"/>
      <c r="H90" s="61"/>
    </row>
    <row r="91" spans="1:8" s="5" customFormat="1" ht="15.75" x14ac:dyDescent="0.25">
      <c r="A91" s="27" t="s">
        <v>64</v>
      </c>
      <c r="B91" s="157" t="s">
        <v>4</v>
      </c>
      <c r="C91" s="162" t="s">
        <v>28</v>
      </c>
      <c r="D91" s="143" t="s">
        <v>125</v>
      </c>
      <c r="E91" s="143" t="s">
        <v>99</v>
      </c>
      <c r="F91" s="41">
        <v>25000</v>
      </c>
      <c r="G91" s="52"/>
      <c r="H91" s="61"/>
    </row>
    <row r="92" spans="1:8" s="5" customFormat="1" ht="24" x14ac:dyDescent="0.25">
      <c r="A92" s="17" t="s">
        <v>262</v>
      </c>
      <c r="B92" s="157" t="s">
        <v>4</v>
      </c>
      <c r="C92" s="162" t="s">
        <v>28</v>
      </c>
      <c r="D92" s="143" t="s">
        <v>125</v>
      </c>
      <c r="E92" s="143" t="s">
        <v>257</v>
      </c>
      <c r="F92" s="41">
        <f>F93</f>
        <v>100000</v>
      </c>
      <c r="G92" s="52"/>
      <c r="H92" s="61"/>
    </row>
    <row r="93" spans="1:8" s="6" customFormat="1" ht="48" x14ac:dyDescent="0.25">
      <c r="A93" s="27" t="s">
        <v>263</v>
      </c>
      <c r="B93" s="157" t="s">
        <v>4</v>
      </c>
      <c r="C93" s="162" t="s">
        <v>28</v>
      </c>
      <c r="D93" s="143" t="s">
        <v>125</v>
      </c>
      <c r="E93" s="143" t="s">
        <v>264</v>
      </c>
      <c r="F93" s="41">
        <v>100000</v>
      </c>
      <c r="G93" s="52"/>
      <c r="H93" s="63"/>
    </row>
    <row r="94" spans="1:8" s="6" customFormat="1" ht="15.75" x14ac:dyDescent="0.25">
      <c r="A94" s="25" t="s">
        <v>20</v>
      </c>
      <c r="B94" s="157" t="s">
        <v>4</v>
      </c>
      <c r="C94" s="143" t="s">
        <v>28</v>
      </c>
      <c r="D94" s="143" t="s">
        <v>125</v>
      </c>
      <c r="E94" s="151">
        <v>800</v>
      </c>
      <c r="F94" s="41">
        <f>SUM(F95:F97)</f>
        <v>256604</v>
      </c>
      <c r="G94" s="52"/>
      <c r="H94" s="63"/>
    </row>
    <row r="95" spans="1:8" s="6" customFormat="1" ht="15.75" hidden="1" x14ac:dyDescent="0.25">
      <c r="A95" s="25" t="s">
        <v>211</v>
      </c>
      <c r="B95" s="157" t="s">
        <v>4</v>
      </c>
      <c r="C95" s="143" t="s">
        <v>28</v>
      </c>
      <c r="D95" s="143" t="s">
        <v>125</v>
      </c>
      <c r="E95" s="151">
        <v>830</v>
      </c>
      <c r="F95" s="41"/>
      <c r="G95" s="52"/>
      <c r="H95" s="63"/>
    </row>
    <row r="96" spans="1:8" s="6" customFormat="1" ht="15.75" x14ac:dyDescent="0.25">
      <c r="A96" s="32" t="s">
        <v>22</v>
      </c>
      <c r="B96" s="157" t="s">
        <v>4</v>
      </c>
      <c r="C96" s="143" t="s">
        <v>28</v>
      </c>
      <c r="D96" s="143" t="s">
        <v>125</v>
      </c>
      <c r="E96" s="151">
        <v>850</v>
      </c>
      <c r="F96" s="41">
        <v>256604</v>
      </c>
      <c r="G96" s="52"/>
      <c r="H96" s="63"/>
    </row>
    <row r="97" spans="1:8" s="6" customFormat="1" ht="15.75" hidden="1" x14ac:dyDescent="0.25">
      <c r="A97" s="33" t="s">
        <v>234</v>
      </c>
      <c r="B97" s="157" t="s">
        <v>4</v>
      </c>
      <c r="C97" s="143" t="s">
        <v>28</v>
      </c>
      <c r="D97" s="143" t="s">
        <v>125</v>
      </c>
      <c r="E97" s="151">
        <v>880</v>
      </c>
      <c r="F97" s="41"/>
      <c r="G97" s="52"/>
      <c r="H97" s="63"/>
    </row>
    <row r="98" spans="1:8" s="5" customFormat="1" ht="24" x14ac:dyDescent="0.25">
      <c r="A98" s="23" t="s">
        <v>265</v>
      </c>
      <c r="B98" s="160" t="s">
        <v>4</v>
      </c>
      <c r="C98" s="160" t="s">
        <v>28</v>
      </c>
      <c r="D98" s="160" t="s">
        <v>266</v>
      </c>
      <c r="E98" s="160"/>
      <c r="F98" s="43">
        <f>F99</f>
        <v>8880437</v>
      </c>
      <c r="G98" s="52"/>
      <c r="H98" s="134"/>
    </row>
    <row r="99" spans="1:8" s="5" customFormat="1" ht="24" x14ac:dyDescent="0.25">
      <c r="A99" s="32" t="s">
        <v>262</v>
      </c>
      <c r="B99" s="157" t="s">
        <v>4</v>
      </c>
      <c r="C99" s="143" t="s">
        <v>28</v>
      </c>
      <c r="D99" s="143" t="s">
        <v>266</v>
      </c>
      <c r="E99" s="151">
        <v>600</v>
      </c>
      <c r="F99" s="41">
        <f>F100</f>
        <v>8880437</v>
      </c>
      <c r="G99" s="52"/>
      <c r="H99" s="61"/>
    </row>
    <row r="100" spans="1:8" s="5" customFormat="1" ht="15.75" x14ac:dyDescent="0.25">
      <c r="A100" s="33" t="s">
        <v>259</v>
      </c>
      <c r="B100" s="157" t="s">
        <v>4</v>
      </c>
      <c r="C100" s="143" t="s">
        <v>28</v>
      </c>
      <c r="D100" s="143" t="s">
        <v>266</v>
      </c>
      <c r="E100" s="151">
        <v>610</v>
      </c>
      <c r="F100" s="41">
        <v>8880437</v>
      </c>
      <c r="G100" s="52"/>
      <c r="H100" s="61"/>
    </row>
    <row r="101" spans="1:8" s="5" customFormat="1" ht="24" hidden="1" x14ac:dyDescent="0.25">
      <c r="A101" s="25" t="s">
        <v>300</v>
      </c>
      <c r="B101" s="157" t="s">
        <v>4</v>
      </c>
      <c r="C101" s="143" t="s">
        <v>28</v>
      </c>
      <c r="D101" s="143" t="s">
        <v>299</v>
      </c>
      <c r="E101" s="151"/>
      <c r="F101" s="41">
        <f>F102</f>
        <v>0</v>
      </c>
      <c r="G101" s="52"/>
      <c r="H101" s="61"/>
    </row>
    <row r="102" spans="1:8" s="5" customFormat="1" ht="24" hidden="1" x14ac:dyDescent="0.25">
      <c r="A102" s="27" t="s">
        <v>32</v>
      </c>
      <c r="B102" s="157" t="s">
        <v>4</v>
      </c>
      <c r="C102" s="143" t="s">
        <v>28</v>
      </c>
      <c r="D102" s="143" t="s">
        <v>299</v>
      </c>
      <c r="E102" s="143" t="s">
        <v>17</v>
      </c>
      <c r="F102" s="41">
        <f>F103</f>
        <v>0</v>
      </c>
      <c r="G102" s="52"/>
      <c r="H102" s="61"/>
    </row>
    <row r="103" spans="1:8" s="5" customFormat="1" ht="24" hidden="1" x14ac:dyDescent="0.25">
      <c r="A103" s="27" t="s">
        <v>34</v>
      </c>
      <c r="B103" s="157" t="s">
        <v>4</v>
      </c>
      <c r="C103" s="143" t="s">
        <v>28</v>
      </c>
      <c r="D103" s="143" t="s">
        <v>299</v>
      </c>
      <c r="E103" s="143" t="s">
        <v>19</v>
      </c>
      <c r="F103" s="41"/>
      <c r="G103" s="52"/>
      <c r="H103" s="61"/>
    </row>
    <row r="104" spans="1:8" s="5" customFormat="1" ht="36" hidden="1" x14ac:dyDescent="0.25">
      <c r="A104" s="33" t="s">
        <v>276</v>
      </c>
      <c r="B104" s="157" t="s">
        <v>4</v>
      </c>
      <c r="C104" s="143" t="s">
        <v>28</v>
      </c>
      <c r="D104" s="143" t="s">
        <v>277</v>
      </c>
      <c r="E104" s="151"/>
      <c r="F104" s="41">
        <f>F105</f>
        <v>0</v>
      </c>
      <c r="G104" s="52"/>
      <c r="H104" s="61"/>
    </row>
    <row r="105" spans="1:8" s="5" customFormat="1" ht="48" hidden="1" x14ac:dyDescent="0.25">
      <c r="A105" s="24" t="s">
        <v>30</v>
      </c>
      <c r="B105" s="157" t="s">
        <v>4</v>
      </c>
      <c r="C105" s="143" t="s">
        <v>28</v>
      </c>
      <c r="D105" s="143" t="s">
        <v>277</v>
      </c>
      <c r="E105" s="143" t="s">
        <v>11</v>
      </c>
      <c r="F105" s="41">
        <f>F106</f>
        <v>0</v>
      </c>
      <c r="G105" s="52"/>
      <c r="H105" s="61"/>
    </row>
    <row r="106" spans="1:8" s="5" customFormat="1" ht="24" hidden="1" x14ac:dyDescent="0.25">
      <c r="A106" s="29" t="s">
        <v>31</v>
      </c>
      <c r="B106" s="157" t="s">
        <v>4</v>
      </c>
      <c r="C106" s="143" t="s">
        <v>28</v>
      </c>
      <c r="D106" s="143" t="s">
        <v>277</v>
      </c>
      <c r="E106" s="143" t="s">
        <v>13</v>
      </c>
      <c r="F106" s="41"/>
      <c r="G106" s="52"/>
      <c r="H106" s="61"/>
    </row>
    <row r="107" spans="1:8" s="48" customFormat="1" ht="24" x14ac:dyDescent="0.25">
      <c r="A107" s="138" t="s">
        <v>235</v>
      </c>
      <c r="B107" s="152" t="s">
        <v>4</v>
      </c>
      <c r="C107" s="153" t="s">
        <v>36</v>
      </c>
      <c r="D107" s="153"/>
      <c r="E107" s="153"/>
      <c r="F107" s="47">
        <f>+F108</f>
        <v>1950000</v>
      </c>
      <c r="G107" s="55"/>
      <c r="H107" s="66"/>
    </row>
    <row r="108" spans="1:8" s="5" customFormat="1" ht="30.75" customHeight="1" x14ac:dyDescent="0.25">
      <c r="A108" s="15" t="s">
        <v>261</v>
      </c>
      <c r="B108" s="156" t="s">
        <v>4</v>
      </c>
      <c r="C108" s="156" t="s">
        <v>260</v>
      </c>
      <c r="D108" s="156"/>
      <c r="E108" s="156"/>
      <c r="F108" s="40">
        <f t="shared" ref="F108" si="7">F109</f>
        <v>1950000</v>
      </c>
      <c r="G108" s="52"/>
      <c r="H108" s="61"/>
    </row>
    <row r="109" spans="1:8" s="5" customFormat="1" ht="24" x14ac:dyDescent="0.25">
      <c r="A109" s="26" t="s">
        <v>192</v>
      </c>
      <c r="B109" s="143" t="s">
        <v>4</v>
      </c>
      <c r="C109" s="143" t="s">
        <v>260</v>
      </c>
      <c r="D109" s="143" t="s">
        <v>93</v>
      </c>
      <c r="E109" s="143"/>
      <c r="F109" s="41">
        <f>F110</f>
        <v>1950000</v>
      </c>
      <c r="G109" s="52"/>
      <c r="H109" s="61"/>
    </row>
    <row r="110" spans="1:8" s="5" customFormat="1" ht="24" x14ac:dyDescent="0.25">
      <c r="A110" s="23" t="s">
        <v>161</v>
      </c>
      <c r="B110" s="143" t="s">
        <v>4</v>
      </c>
      <c r="C110" s="143" t="s">
        <v>260</v>
      </c>
      <c r="D110" s="143" t="s">
        <v>126</v>
      </c>
      <c r="E110" s="143"/>
      <c r="F110" s="41">
        <f>F119+F124+F114+F111</f>
        <v>1950000</v>
      </c>
      <c r="G110" s="52"/>
      <c r="H110" s="61"/>
    </row>
    <row r="111" spans="1:8" s="5" customFormat="1" ht="15.75" hidden="1" x14ac:dyDescent="0.25">
      <c r="A111" s="135" t="s">
        <v>393</v>
      </c>
      <c r="B111" s="163" t="s">
        <v>4</v>
      </c>
      <c r="C111" s="143" t="s">
        <v>260</v>
      </c>
      <c r="D111" s="143" t="s">
        <v>395</v>
      </c>
      <c r="E111" s="143"/>
      <c r="F111" s="41">
        <f>F112</f>
        <v>0</v>
      </c>
      <c r="G111" s="52"/>
      <c r="H111" s="133"/>
    </row>
    <row r="112" spans="1:8" s="5" customFormat="1" ht="15.75" hidden="1" x14ac:dyDescent="0.25">
      <c r="A112" s="135" t="s">
        <v>172</v>
      </c>
      <c r="B112" s="163" t="s">
        <v>4</v>
      </c>
      <c r="C112" s="143" t="s">
        <v>260</v>
      </c>
      <c r="D112" s="143" t="s">
        <v>395</v>
      </c>
      <c r="E112" s="143" t="s">
        <v>98</v>
      </c>
      <c r="F112" s="41">
        <f>F113</f>
        <v>0</v>
      </c>
      <c r="G112" s="52"/>
      <c r="H112" s="133"/>
    </row>
    <row r="113" spans="1:8" s="5" customFormat="1" ht="15.75" hidden="1" x14ac:dyDescent="0.25">
      <c r="A113" s="135" t="s">
        <v>394</v>
      </c>
      <c r="B113" s="163" t="s">
        <v>4</v>
      </c>
      <c r="C113" s="143" t="s">
        <v>260</v>
      </c>
      <c r="D113" s="143" t="s">
        <v>395</v>
      </c>
      <c r="E113" s="143" t="s">
        <v>99</v>
      </c>
      <c r="F113" s="41"/>
      <c r="G113" s="52"/>
      <c r="H113" s="133"/>
    </row>
    <row r="114" spans="1:8" s="5" customFormat="1" ht="15.75" x14ac:dyDescent="0.25">
      <c r="A114" s="27" t="s">
        <v>191</v>
      </c>
      <c r="B114" s="157" t="s">
        <v>4</v>
      </c>
      <c r="C114" s="143" t="s">
        <v>260</v>
      </c>
      <c r="D114" s="143" t="s">
        <v>190</v>
      </c>
      <c r="E114" s="143"/>
      <c r="F114" s="41">
        <f>F115+F117</f>
        <v>150000</v>
      </c>
      <c r="G114" s="52"/>
      <c r="H114" s="61"/>
    </row>
    <row r="115" spans="1:8" s="5" customFormat="1" ht="24" x14ac:dyDescent="0.25">
      <c r="A115" s="27" t="s">
        <v>32</v>
      </c>
      <c r="B115" s="157" t="s">
        <v>4</v>
      </c>
      <c r="C115" s="143" t="s">
        <v>260</v>
      </c>
      <c r="D115" s="143" t="s">
        <v>190</v>
      </c>
      <c r="E115" s="143" t="s">
        <v>17</v>
      </c>
      <c r="F115" s="41">
        <f>F116</f>
        <v>150000</v>
      </c>
      <c r="G115" s="52"/>
      <c r="H115" s="61"/>
    </row>
    <row r="116" spans="1:8" s="5" customFormat="1" ht="24" x14ac:dyDescent="0.25">
      <c r="A116" s="27" t="s">
        <v>34</v>
      </c>
      <c r="B116" s="157" t="s">
        <v>4</v>
      </c>
      <c r="C116" s="143" t="s">
        <v>260</v>
      </c>
      <c r="D116" s="143" t="s">
        <v>190</v>
      </c>
      <c r="E116" s="151" t="s">
        <v>19</v>
      </c>
      <c r="F116" s="41">
        <f>150000</f>
        <v>150000</v>
      </c>
      <c r="G116" s="52"/>
      <c r="H116" s="61"/>
    </row>
    <row r="117" spans="1:8" s="5" customFormat="1" ht="15.75" hidden="1" x14ac:dyDescent="0.25">
      <c r="A117" s="27" t="s">
        <v>63</v>
      </c>
      <c r="B117" s="157" t="s">
        <v>4</v>
      </c>
      <c r="C117" s="143" t="s">
        <v>260</v>
      </c>
      <c r="D117" s="143" t="s">
        <v>190</v>
      </c>
      <c r="E117" s="151">
        <v>300</v>
      </c>
      <c r="F117" s="41">
        <f>F118</f>
        <v>0</v>
      </c>
      <c r="G117" s="52"/>
      <c r="H117" s="61"/>
    </row>
    <row r="118" spans="1:8" s="5" customFormat="1" ht="15.75" hidden="1" x14ac:dyDescent="0.25">
      <c r="A118" s="27" t="s">
        <v>64</v>
      </c>
      <c r="B118" s="157" t="s">
        <v>4</v>
      </c>
      <c r="C118" s="143" t="s">
        <v>260</v>
      </c>
      <c r="D118" s="143" t="s">
        <v>190</v>
      </c>
      <c r="E118" s="151">
        <v>360</v>
      </c>
      <c r="F118" s="41"/>
      <c r="G118" s="52"/>
      <c r="H118" s="61"/>
    </row>
    <row r="119" spans="1:8" s="5" customFormat="1" ht="15.75" x14ac:dyDescent="0.25">
      <c r="A119" s="27" t="s">
        <v>37</v>
      </c>
      <c r="B119" s="157" t="s">
        <v>4</v>
      </c>
      <c r="C119" s="143" t="s">
        <v>260</v>
      </c>
      <c r="D119" s="143" t="s">
        <v>127</v>
      </c>
      <c r="E119" s="151"/>
      <c r="F119" s="41">
        <f>F120+F122</f>
        <v>600000</v>
      </c>
      <c r="G119" s="52"/>
      <c r="H119" s="61"/>
    </row>
    <row r="120" spans="1:8" s="6" customFormat="1" ht="48" x14ac:dyDescent="0.25">
      <c r="A120" s="24" t="s">
        <v>10</v>
      </c>
      <c r="B120" s="157" t="s">
        <v>4</v>
      </c>
      <c r="C120" s="143" t="s">
        <v>260</v>
      </c>
      <c r="D120" s="158" t="s">
        <v>127</v>
      </c>
      <c r="E120" s="143" t="s">
        <v>11</v>
      </c>
      <c r="F120" s="41">
        <f>F121</f>
        <v>600000</v>
      </c>
      <c r="G120" s="52"/>
      <c r="H120" s="63"/>
    </row>
    <row r="121" spans="1:8" s="6" customFormat="1" ht="48" x14ac:dyDescent="0.25">
      <c r="A121" s="25" t="s">
        <v>38</v>
      </c>
      <c r="B121" s="157" t="s">
        <v>4</v>
      </c>
      <c r="C121" s="143" t="s">
        <v>260</v>
      </c>
      <c r="D121" s="158" t="s">
        <v>127</v>
      </c>
      <c r="E121" s="143" t="s">
        <v>13</v>
      </c>
      <c r="F121" s="41">
        <v>600000</v>
      </c>
      <c r="G121" s="52"/>
      <c r="H121" s="63"/>
    </row>
    <row r="122" spans="1:8" s="5" customFormat="1" ht="15.75" hidden="1" x14ac:dyDescent="0.25">
      <c r="A122" s="34" t="s">
        <v>39</v>
      </c>
      <c r="B122" s="157" t="s">
        <v>4</v>
      </c>
      <c r="C122" s="143" t="s">
        <v>260</v>
      </c>
      <c r="D122" s="158" t="s">
        <v>127</v>
      </c>
      <c r="E122" s="143" t="s">
        <v>17</v>
      </c>
      <c r="F122" s="41">
        <f t="shared" ref="F122" si="8">F123</f>
        <v>0</v>
      </c>
      <c r="G122" s="52"/>
      <c r="H122" s="61"/>
    </row>
    <row r="123" spans="1:8" s="5" customFormat="1" ht="24" hidden="1" x14ac:dyDescent="0.25">
      <c r="A123" s="25" t="s">
        <v>40</v>
      </c>
      <c r="B123" s="157" t="s">
        <v>4</v>
      </c>
      <c r="C123" s="143" t="s">
        <v>260</v>
      </c>
      <c r="D123" s="158" t="s">
        <v>127</v>
      </c>
      <c r="E123" s="143" t="s">
        <v>19</v>
      </c>
      <c r="F123" s="41">
        <v>0</v>
      </c>
      <c r="G123" s="52"/>
      <c r="H123" s="61"/>
    </row>
    <row r="124" spans="1:8" s="5" customFormat="1" ht="24" x14ac:dyDescent="0.25">
      <c r="A124" s="34" t="s">
        <v>94</v>
      </c>
      <c r="B124" s="157" t="s">
        <v>4</v>
      </c>
      <c r="C124" s="143" t="s">
        <v>260</v>
      </c>
      <c r="D124" s="158" t="s">
        <v>128</v>
      </c>
      <c r="E124" s="143"/>
      <c r="F124" s="41">
        <f>F125</f>
        <v>1200000</v>
      </c>
      <c r="G124" s="52"/>
      <c r="H124" s="61"/>
    </row>
    <row r="125" spans="1:8" s="5" customFormat="1" ht="15.75" x14ac:dyDescent="0.25">
      <c r="A125" s="25" t="s">
        <v>100</v>
      </c>
      <c r="B125" s="157" t="s">
        <v>4</v>
      </c>
      <c r="C125" s="143" t="s">
        <v>260</v>
      </c>
      <c r="D125" s="158" t="s">
        <v>128</v>
      </c>
      <c r="E125" s="143" t="s">
        <v>17</v>
      </c>
      <c r="F125" s="41">
        <f>F126</f>
        <v>1200000</v>
      </c>
      <c r="G125" s="52"/>
      <c r="H125" s="61"/>
    </row>
    <row r="126" spans="1:8" s="5" customFormat="1" ht="15.75" x14ac:dyDescent="0.25">
      <c r="A126" s="25" t="s">
        <v>101</v>
      </c>
      <c r="B126" s="143" t="s">
        <v>4</v>
      </c>
      <c r="C126" s="143" t="s">
        <v>260</v>
      </c>
      <c r="D126" s="158" t="s">
        <v>128</v>
      </c>
      <c r="E126" s="143" t="s">
        <v>19</v>
      </c>
      <c r="F126" s="41">
        <v>1200000</v>
      </c>
      <c r="G126" s="52"/>
      <c r="H126" s="61"/>
    </row>
    <row r="127" spans="1:8" s="48" customFormat="1" ht="15.75" x14ac:dyDescent="0.25">
      <c r="A127" s="138" t="s">
        <v>236</v>
      </c>
      <c r="B127" s="152" t="s">
        <v>4</v>
      </c>
      <c r="C127" s="153" t="s">
        <v>41</v>
      </c>
      <c r="D127" s="155"/>
      <c r="E127" s="155"/>
      <c r="F127" s="47">
        <f>F128+F137+F169</f>
        <v>29418878.630000003</v>
      </c>
      <c r="G127" s="55"/>
      <c r="H127" s="66"/>
    </row>
    <row r="128" spans="1:8" s="5" customFormat="1" ht="15.75" x14ac:dyDescent="0.25">
      <c r="A128" s="15" t="s">
        <v>129</v>
      </c>
      <c r="B128" s="156" t="s">
        <v>4</v>
      </c>
      <c r="C128" s="156" t="s">
        <v>42</v>
      </c>
      <c r="D128" s="156"/>
      <c r="E128" s="156"/>
      <c r="F128" s="40">
        <f t="shared" ref="F128:F135" si="9">F129</f>
        <v>900000</v>
      </c>
      <c r="G128" s="52"/>
      <c r="H128" s="61"/>
    </row>
    <row r="129" spans="1:8" s="6" customFormat="1" ht="36" x14ac:dyDescent="0.25">
      <c r="A129" s="26" t="s">
        <v>110</v>
      </c>
      <c r="B129" s="143" t="s">
        <v>4</v>
      </c>
      <c r="C129" s="143" t="s">
        <v>42</v>
      </c>
      <c r="D129" s="143" t="s">
        <v>112</v>
      </c>
      <c r="E129" s="143"/>
      <c r="F129" s="41">
        <f t="shared" si="9"/>
        <v>900000</v>
      </c>
      <c r="G129" s="52"/>
      <c r="H129" s="63"/>
    </row>
    <row r="130" spans="1:8" s="6" customFormat="1" ht="24" x14ac:dyDescent="0.25">
      <c r="A130" s="28" t="s">
        <v>162</v>
      </c>
      <c r="B130" s="157" t="s">
        <v>4</v>
      </c>
      <c r="C130" s="143" t="s">
        <v>42</v>
      </c>
      <c r="D130" s="158" t="s">
        <v>130</v>
      </c>
      <c r="E130" s="143"/>
      <c r="F130" s="41">
        <f>F131+F134</f>
        <v>900000</v>
      </c>
      <c r="G130" s="52"/>
      <c r="H130" s="63"/>
    </row>
    <row r="131" spans="1:8" s="6" customFormat="1" ht="15.75" x14ac:dyDescent="0.25">
      <c r="A131" s="34" t="s">
        <v>412</v>
      </c>
      <c r="B131" s="143" t="s">
        <v>4</v>
      </c>
      <c r="C131" s="162" t="s">
        <v>42</v>
      </c>
      <c r="D131" s="162" t="s">
        <v>131</v>
      </c>
      <c r="E131" s="143"/>
      <c r="F131" s="41">
        <f>F132</f>
        <v>900000</v>
      </c>
      <c r="G131" s="52"/>
      <c r="H131" s="63"/>
    </row>
    <row r="132" spans="1:8" s="6" customFormat="1" ht="15.75" x14ac:dyDescent="0.25">
      <c r="A132" s="25" t="s">
        <v>100</v>
      </c>
      <c r="B132" s="143" t="s">
        <v>4</v>
      </c>
      <c r="C132" s="162" t="s">
        <v>42</v>
      </c>
      <c r="D132" s="162" t="s">
        <v>131</v>
      </c>
      <c r="E132" s="143" t="s">
        <v>17</v>
      </c>
      <c r="F132" s="41">
        <f>F133</f>
        <v>900000</v>
      </c>
      <c r="G132" s="52"/>
      <c r="H132" s="63"/>
    </row>
    <row r="133" spans="1:8" s="5" customFormat="1" ht="15.75" x14ac:dyDescent="0.25">
      <c r="A133" s="25" t="s">
        <v>101</v>
      </c>
      <c r="B133" s="143" t="s">
        <v>4</v>
      </c>
      <c r="C133" s="162" t="s">
        <v>42</v>
      </c>
      <c r="D133" s="162" t="s">
        <v>131</v>
      </c>
      <c r="E133" s="143" t="s">
        <v>19</v>
      </c>
      <c r="F133" s="41">
        <v>900000</v>
      </c>
      <c r="G133" s="52"/>
      <c r="H133" s="61"/>
    </row>
    <row r="134" spans="1:8" s="5" customFormat="1" ht="15.75" hidden="1" x14ac:dyDescent="0.25">
      <c r="A134" s="80" t="s">
        <v>338</v>
      </c>
      <c r="B134" s="143" t="s">
        <v>4</v>
      </c>
      <c r="C134" s="162" t="s">
        <v>42</v>
      </c>
      <c r="D134" s="162" t="s">
        <v>339</v>
      </c>
      <c r="E134" s="162"/>
      <c r="F134" s="41">
        <f t="shared" si="9"/>
        <v>0</v>
      </c>
      <c r="G134" s="52"/>
      <c r="H134" s="61"/>
    </row>
    <row r="135" spans="1:8" s="5" customFormat="1" ht="15.75" hidden="1" x14ac:dyDescent="0.25">
      <c r="A135" s="27" t="s">
        <v>297</v>
      </c>
      <c r="B135" s="143" t="s">
        <v>4</v>
      </c>
      <c r="C135" s="162" t="s">
        <v>42</v>
      </c>
      <c r="D135" s="162" t="s">
        <v>339</v>
      </c>
      <c r="E135" s="162" t="s">
        <v>213</v>
      </c>
      <c r="F135" s="41">
        <f t="shared" si="9"/>
        <v>0</v>
      </c>
      <c r="G135" s="52"/>
      <c r="H135" s="61"/>
    </row>
    <row r="136" spans="1:8" s="5" customFormat="1" ht="15.75" hidden="1" x14ac:dyDescent="0.25">
      <c r="A136" s="27" t="s">
        <v>298</v>
      </c>
      <c r="B136" s="143" t="s">
        <v>4</v>
      </c>
      <c r="C136" s="162" t="s">
        <v>42</v>
      </c>
      <c r="D136" s="162" t="s">
        <v>339</v>
      </c>
      <c r="E136" s="162" t="s">
        <v>215</v>
      </c>
      <c r="F136" s="41"/>
      <c r="G136" s="52"/>
      <c r="H136" s="61"/>
    </row>
    <row r="137" spans="1:8" s="5" customFormat="1" ht="15.75" x14ac:dyDescent="0.25">
      <c r="A137" s="15" t="s">
        <v>46</v>
      </c>
      <c r="B137" s="156" t="s">
        <v>47</v>
      </c>
      <c r="C137" s="156" t="s">
        <v>48</v>
      </c>
      <c r="D137" s="156"/>
      <c r="E137" s="156"/>
      <c r="F137" s="40">
        <f>F138+F161</f>
        <v>27268878.630000003</v>
      </c>
      <c r="G137" s="52"/>
      <c r="H137" s="61"/>
    </row>
    <row r="138" spans="1:8" s="5" customFormat="1" ht="24" x14ac:dyDescent="0.25">
      <c r="A138" s="26" t="s">
        <v>222</v>
      </c>
      <c r="B138" s="143" t="s">
        <v>4</v>
      </c>
      <c r="C138" s="143" t="s">
        <v>48</v>
      </c>
      <c r="D138" s="143" t="s">
        <v>95</v>
      </c>
      <c r="E138" s="143"/>
      <c r="F138" s="41">
        <f>F139</f>
        <v>27268878.630000003</v>
      </c>
      <c r="G138" s="52"/>
      <c r="H138" s="61"/>
    </row>
    <row r="139" spans="1:8" s="5" customFormat="1" ht="24" x14ac:dyDescent="0.25">
      <c r="A139" s="28" t="s">
        <v>163</v>
      </c>
      <c r="B139" s="157" t="s">
        <v>4</v>
      </c>
      <c r="C139" s="143" t="s">
        <v>48</v>
      </c>
      <c r="D139" s="158" t="s">
        <v>132</v>
      </c>
      <c r="E139" s="143"/>
      <c r="F139" s="41">
        <f>F140+F143+F146+F149+F152+F155+F158</f>
        <v>27268878.630000003</v>
      </c>
      <c r="G139" s="52"/>
      <c r="H139" s="61"/>
    </row>
    <row r="140" spans="1:8" s="5" customFormat="1" ht="36" hidden="1" x14ac:dyDescent="0.25">
      <c r="A140" s="28" t="s">
        <v>294</v>
      </c>
      <c r="B140" s="157" t="s">
        <v>4</v>
      </c>
      <c r="C140" s="143" t="s">
        <v>48</v>
      </c>
      <c r="D140" s="143" t="s">
        <v>301</v>
      </c>
      <c r="E140" s="143"/>
      <c r="F140" s="41">
        <f>F141</f>
        <v>0</v>
      </c>
      <c r="G140" s="52"/>
      <c r="H140" s="61"/>
    </row>
    <row r="141" spans="1:8" s="5" customFormat="1" ht="24" hidden="1" x14ac:dyDescent="0.25">
      <c r="A141" s="24" t="s">
        <v>16</v>
      </c>
      <c r="B141" s="157" t="s">
        <v>4</v>
      </c>
      <c r="C141" s="143" t="s">
        <v>48</v>
      </c>
      <c r="D141" s="143" t="s">
        <v>301</v>
      </c>
      <c r="E141" s="143" t="s">
        <v>17</v>
      </c>
      <c r="F141" s="41">
        <f>F142</f>
        <v>0</v>
      </c>
      <c r="G141" s="52"/>
      <c r="H141" s="61"/>
    </row>
    <row r="142" spans="1:8" s="5" customFormat="1" ht="24" hidden="1" x14ac:dyDescent="0.25">
      <c r="A142" s="25" t="s">
        <v>18</v>
      </c>
      <c r="B142" s="157" t="s">
        <v>4</v>
      </c>
      <c r="C142" s="143" t="s">
        <v>48</v>
      </c>
      <c r="D142" s="143" t="s">
        <v>301</v>
      </c>
      <c r="E142" s="143" t="s">
        <v>19</v>
      </c>
      <c r="F142" s="41"/>
      <c r="G142" s="52"/>
      <c r="H142" s="61"/>
    </row>
    <row r="143" spans="1:8" s="5" customFormat="1" ht="15.75" x14ac:dyDescent="0.25">
      <c r="A143" s="25" t="s">
        <v>199</v>
      </c>
      <c r="B143" s="157" t="s">
        <v>4</v>
      </c>
      <c r="C143" s="143" t="s">
        <v>48</v>
      </c>
      <c r="D143" s="143" t="s">
        <v>133</v>
      </c>
      <c r="E143" s="143"/>
      <c r="F143" s="41">
        <f>F144</f>
        <v>23107223.100000001</v>
      </c>
      <c r="G143" s="52"/>
      <c r="H143" s="61"/>
    </row>
    <row r="144" spans="1:8" s="5" customFormat="1" ht="24" x14ac:dyDescent="0.25">
      <c r="A144" s="24" t="s">
        <v>16</v>
      </c>
      <c r="B144" s="157" t="s">
        <v>4</v>
      </c>
      <c r="C144" s="143" t="s">
        <v>48</v>
      </c>
      <c r="D144" s="143" t="s">
        <v>133</v>
      </c>
      <c r="E144" s="143" t="s">
        <v>17</v>
      </c>
      <c r="F144" s="41">
        <f>F145</f>
        <v>23107223.100000001</v>
      </c>
      <c r="G144" s="52"/>
      <c r="H144" s="61"/>
    </row>
    <row r="145" spans="1:8" s="5" customFormat="1" ht="24" x14ac:dyDescent="0.25">
      <c r="A145" s="25" t="s">
        <v>18</v>
      </c>
      <c r="B145" s="157" t="s">
        <v>4</v>
      </c>
      <c r="C145" s="143" t="s">
        <v>48</v>
      </c>
      <c r="D145" s="143" t="s">
        <v>133</v>
      </c>
      <c r="E145" s="143" t="s">
        <v>19</v>
      </c>
      <c r="F145" s="41">
        <v>23107223.100000001</v>
      </c>
      <c r="G145" s="52"/>
      <c r="H145" s="61"/>
    </row>
    <row r="146" spans="1:8" s="5" customFormat="1" ht="15.75" x14ac:dyDescent="0.25">
      <c r="A146" s="25" t="s">
        <v>96</v>
      </c>
      <c r="B146" s="157" t="s">
        <v>47</v>
      </c>
      <c r="C146" s="143" t="s">
        <v>48</v>
      </c>
      <c r="D146" s="143" t="s">
        <v>134</v>
      </c>
      <c r="E146" s="143"/>
      <c r="F146" s="41">
        <f t="shared" ref="F146:F156" si="10">F147</f>
        <v>1200000</v>
      </c>
      <c r="G146" s="52"/>
      <c r="H146" s="61"/>
    </row>
    <row r="147" spans="1:8" s="5" customFormat="1" ht="24" x14ac:dyDescent="0.25">
      <c r="A147" s="24" t="s">
        <v>16</v>
      </c>
      <c r="B147" s="157" t="s">
        <v>4</v>
      </c>
      <c r="C147" s="143" t="s">
        <v>48</v>
      </c>
      <c r="D147" s="143" t="s">
        <v>134</v>
      </c>
      <c r="E147" s="143" t="s">
        <v>17</v>
      </c>
      <c r="F147" s="41">
        <f t="shared" si="10"/>
        <v>1200000</v>
      </c>
      <c r="G147" s="52"/>
      <c r="H147" s="61"/>
    </row>
    <row r="148" spans="1:8" s="5" customFormat="1" ht="24" x14ac:dyDescent="0.25">
      <c r="A148" s="25" t="s">
        <v>18</v>
      </c>
      <c r="B148" s="157" t="s">
        <v>4</v>
      </c>
      <c r="C148" s="143" t="s">
        <v>48</v>
      </c>
      <c r="D148" s="143" t="s">
        <v>134</v>
      </c>
      <c r="E148" s="143" t="s">
        <v>19</v>
      </c>
      <c r="F148" s="41">
        <v>1200000</v>
      </c>
      <c r="G148" s="52"/>
      <c r="H148" s="61" t="s">
        <v>314</v>
      </c>
    </row>
    <row r="149" spans="1:8" s="5" customFormat="1" ht="15.75" x14ac:dyDescent="0.25">
      <c r="A149" s="25" t="s">
        <v>170</v>
      </c>
      <c r="B149" s="157" t="s">
        <v>4</v>
      </c>
      <c r="C149" s="143" t="s">
        <v>48</v>
      </c>
      <c r="D149" s="143" t="s">
        <v>171</v>
      </c>
      <c r="E149" s="143"/>
      <c r="F149" s="41">
        <f>F150</f>
        <v>300000</v>
      </c>
      <c r="G149" s="52"/>
      <c r="H149" s="61"/>
    </row>
    <row r="150" spans="1:8" s="5" customFormat="1" ht="24" x14ac:dyDescent="0.25">
      <c r="A150" s="24" t="s">
        <v>16</v>
      </c>
      <c r="B150" s="157" t="s">
        <v>4</v>
      </c>
      <c r="C150" s="143" t="s">
        <v>48</v>
      </c>
      <c r="D150" s="143" t="s">
        <v>171</v>
      </c>
      <c r="E150" s="143" t="s">
        <v>17</v>
      </c>
      <c r="F150" s="41">
        <f>F151</f>
        <v>300000</v>
      </c>
      <c r="G150" s="52"/>
      <c r="H150" s="61"/>
    </row>
    <row r="151" spans="1:8" s="5" customFormat="1" ht="24" x14ac:dyDescent="0.25">
      <c r="A151" s="25" t="s">
        <v>18</v>
      </c>
      <c r="B151" s="157" t="s">
        <v>4</v>
      </c>
      <c r="C151" s="143" t="s">
        <v>48</v>
      </c>
      <c r="D151" s="143" t="s">
        <v>171</v>
      </c>
      <c r="E151" s="143" t="s">
        <v>19</v>
      </c>
      <c r="F151" s="41">
        <v>300000</v>
      </c>
      <c r="G151" s="52"/>
      <c r="H151" s="61"/>
    </row>
    <row r="152" spans="1:8" s="5" customFormat="1" ht="24" x14ac:dyDescent="0.25">
      <c r="A152" s="24" t="s">
        <v>237</v>
      </c>
      <c r="B152" s="157" t="s">
        <v>47</v>
      </c>
      <c r="C152" s="143" t="s">
        <v>48</v>
      </c>
      <c r="D152" s="143" t="s">
        <v>135</v>
      </c>
      <c r="E152" s="143"/>
      <c r="F152" s="41">
        <f t="shared" si="10"/>
        <v>2561655.5299999998</v>
      </c>
      <c r="G152" s="52"/>
      <c r="H152" s="61"/>
    </row>
    <row r="153" spans="1:8" s="5" customFormat="1" ht="24" x14ac:dyDescent="0.25">
      <c r="A153" s="24" t="s">
        <v>16</v>
      </c>
      <c r="B153" s="157" t="s">
        <v>4</v>
      </c>
      <c r="C153" s="143" t="s">
        <v>48</v>
      </c>
      <c r="D153" s="143" t="s">
        <v>135</v>
      </c>
      <c r="E153" s="143" t="s">
        <v>17</v>
      </c>
      <c r="F153" s="41">
        <f>F154</f>
        <v>2561655.5299999998</v>
      </c>
      <c r="G153" s="52"/>
      <c r="H153" s="61"/>
    </row>
    <row r="154" spans="1:8" s="5" customFormat="1" ht="24" x14ac:dyDescent="0.25">
      <c r="A154" s="24" t="s">
        <v>18</v>
      </c>
      <c r="B154" s="157" t="s">
        <v>4</v>
      </c>
      <c r="C154" s="143" t="s">
        <v>48</v>
      </c>
      <c r="D154" s="143" t="s">
        <v>135</v>
      </c>
      <c r="E154" s="143" t="s">
        <v>19</v>
      </c>
      <c r="F154" s="41">
        <v>2561655.5299999998</v>
      </c>
      <c r="G154" s="52"/>
      <c r="H154" s="61"/>
    </row>
    <row r="155" spans="1:8" s="5" customFormat="1" ht="15.75" x14ac:dyDescent="0.25">
      <c r="A155" s="24" t="s">
        <v>97</v>
      </c>
      <c r="B155" s="157" t="s">
        <v>47</v>
      </c>
      <c r="C155" s="143" t="s">
        <v>48</v>
      </c>
      <c r="D155" s="143" t="s">
        <v>136</v>
      </c>
      <c r="E155" s="143"/>
      <c r="F155" s="41">
        <f t="shared" si="10"/>
        <v>100000</v>
      </c>
      <c r="G155" s="52"/>
      <c r="H155" s="61"/>
    </row>
    <row r="156" spans="1:8" s="5" customFormat="1" ht="24" x14ac:dyDescent="0.25">
      <c r="A156" s="24" t="s">
        <v>16</v>
      </c>
      <c r="B156" s="157" t="s">
        <v>4</v>
      </c>
      <c r="C156" s="143" t="s">
        <v>48</v>
      </c>
      <c r="D156" s="143" t="s">
        <v>136</v>
      </c>
      <c r="E156" s="143" t="s">
        <v>17</v>
      </c>
      <c r="F156" s="41">
        <f t="shared" si="10"/>
        <v>100000</v>
      </c>
      <c r="G156" s="52"/>
      <c r="H156" s="61"/>
    </row>
    <row r="157" spans="1:8" s="5" customFormat="1" ht="24" x14ac:dyDescent="0.25">
      <c r="A157" s="25" t="s">
        <v>18</v>
      </c>
      <c r="B157" s="157" t="s">
        <v>4</v>
      </c>
      <c r="C157" s="143" t="s">
        <v>48</v>
      </c>
      <c r="D157" s="143" t="s">
        <v>136</v>
      </c>
      <c r="E157" s="143" t="s">
        <v>19</v>
      </c>
      <c r="F157" s="41">
        <f>100000</f>
        <v>100000</v>
      </c>
      <c r="G157" s="52"/>
      <c r="H157" s="61"/>
    </row>
    <row r="158" spans="1:8" s="5" customFormat="1" ht="24" hidden="1" x14ac:dyDescent="0.25">
      <c r="A158" s="25" t="s">
        <v>278</v>
      </c>
      <c r="B158" s="157" t="s">
        <v>4</v>
      </c>
      <c r="C158" s="143" t="s">
        <v>48</v>
      </c>
      <c r="D158" s="143" t="s">
        <v>279</v>
      </c>
      <c r="E158" s="143"/>
      <c r="F158" s="41">
        <f>F159</f>
        <v>0</v>
      </c>
      <c r="G158" s="52"/>
      <c r="H158" s="61"/>
    </row>
    <row r="159" spans="1:8" s="5" customFormat="1" ht="24" hidden="1" x14ac:dyDescent="0.25">
      <c r="A159" s="24" t="s">
        <v>16</v>
      </c>
      <c r="B159" s="157" t="s">
        <v>4</v>
      </c>
      <c r="C159" s="143" t="s">
        <v>48</v>
      </c>
      <c r="D159" s="143" t="s">
        <v>279</v>
      </c>
      <c r="E159" s="143" t="s">
        <v>17</v>
      </c>
      <c r="F159" s="41">
        <f>F160</f>
        <v>0</v>
      </c>
      <c r="G159" s="52"/>
      <c r="H159" s="61"/>
    </row>
    <row r="160" spans="1:8" s="5" customFormat="1" ht="24" hidden="1" x14ac:dyDescent="0.25">
      <c r="A160" s="25" t="s">
        <v>18</v>
      </c>
      <c r="B160" s="157" t="s">
        <v>4</v>
      </c>
      <c r="C160" s="143" t="s">
        <v>48</v>
      </c>
      <c r="D160" s="143" t="s">
        <v>279</v>
      </c>
      <c r="E160" s="143" t="s">
        <v>19</v>
      </c>
      <c r="F160" s="41"/>
      <c r="G160" s="52"/>
      <c r="H160" s="61"/>
    </row>
    <row r="161" spans="1:8" s="5" customFormat="1" ht="36.75" hidden="1" customHeight="1" x14ac:dyDescent="0.25">
      <c r="A161" s="26" t="s">
        <v>287</v>
      </c>
      <c r="B161" s="157" t="s">
        <v>4</v>
      </c>
      <c r="C161" s="143" t="s">
        <v>48</v>
      </c>
      <c r="D161" s="143" t="s">
        <v>288</v>
      </c>
      <c r="E161" s="143"/>
      <c r="F161" s="41">
        <f>F162</f>
        <v>0</v>
      </c>
      <c r="G161" s="52"/>
      <c r="H161" s="134"/>
    </row>
    <row r="162" spans="1:8" s="5" customFormat="1" ht="15.75" hidden="1" x14ac:dyDescent="0.25">
      <c r="A162" s="25" t="s">
        <v>289</v>
      </c>
      <c r="B162" s="157" t="s">
        <v>4</v>
      </c>
      <c r="C162" s="143" t="s">
        <v>48</v>
      </c>
      <c r="D162" s="143" t="s">
        <v>290</v>
      </c>
      <c r="E162" s="143"/>
      <c r="F162" s="41">
        <f>F163+F166</f>
        <v>0</v>
      </c>
      <c r="G162" s="52"/>
      <c r="H162" s="134"/>
    </row>
    <row r="163" spans="1:8" s="5" customFormat="1" ht="15.75" hidden="1" x14ac:dyDescent="0.25">
      <c r="A163" s="25" t="s">
        <v>96</v>
      </c>
      <c r="B163" s="157" t="s">
        <v>4</v>
      </c>
      <c r="C163" s="143" t="s">
        <v>48</v>
      </c>
      <c r="D163" s="143" t="s">
        <v>435</v>
      </c>
      <c r="E163" s="143"/>
      <c r="F163" s="41">
        <f>F164</f>
        <v>0</v>
      </c>
      <c r="G163" s="52"/>
      <c r="H163" s="134"/>
    </row>
    <row r="164" spans="1:8" s="5" customFormat="1" ht="24" hidden="1" x14ac:dyDescent="0.25">
      <c r="A164" s="24" t="s">
        <v>16</v>
      </c>
      <c r="B164" s="157" t="s">
        <v>4</v>
      </c>
      <c r="C164" s="143" t="s">
        <v>48</v>
      </c>
      <c r="D164" s="143" t="s">
        <v>435</v>
      </c>
      <c r="E164" s="143" t="s">
        <v>17</v>
      </c>
      <c r="F164" s="41">
        <f>F165</f>
        <v>0</v>
      </c>
      <c r="G164" s="52"/>
      <c r="H164" s="134"/>
    </row>
    <row r="165" spans="1:8" s="5" customFormat="1" ht="24" hidden="1" x14ac:dyDescent="0.25">
      <c r="A165" s="25" t="s">
        <v>18</v>
      </c>
      <c r="B165" s="157" t="s">
        <v>4</v>
      </c>
      <c r="C165" s="143" t="s">
        <v>48</v>
      </c>
      <c r="D165" s="143" t="s">
        <v>435</v>
      </c>
      <c r="E165" s="143" t="s">
        <v>19</v>
      </c>
      <c r="F165" s="41"/>
      <c r="G165" s="52"/>
      <c r="H165" s="134"/>
    </row>
    <row r="166" spans="1:8" s="5" customFormat="1" ht="15.75" hidden="1" x14ac:dyDescent="0.25">
      <c r="A166" s="25" t="s">
        <v>422</v>
      </c>
      <c r="B166" s="157" t="s">
        <v>4</v>
      </c>
      <c r="C166" s="143" t="s">
        <v>48</v>
      </c>
      <c r="D166" s="143" t="s">
        <v>421</v>
      </c>
      <c r="E166" s="143"/>
      <c r="F166" s="41">
        <f>F167</f>
        <v>0</v>
      </c>
      <c r="G166" s="52"/>
      <c r="H166" s="134"/>
    </row>
    <row r="167" spans="1:8" s="5" customFormat="1" ht="24" hidden="1" x14ac:dyDescent="0.25">
      <c r="A167" s="24" t="s">
        <v>16</v>
      </c>
      <c r="B167" s="157" t="s">
        <v>4</v>
      </c>
      <c r="C167" s="143" t="s">
        <v>48</v>
      </c>
      <c r="D167" s="143" t="s">
        <v>421</v>
      </c>
      <c r="E167" s="143" t="s">
        <v>17</v>
      </c>
      <c r="F167" s="41">
        <f>F168</f>
        <v>0</v>
      </c>
      <c r="G167" s="52"/>
      <c r="H167" s="134"/>
    </row>
    <row r="168" spans="1:8" s="5" customFormat="1" ht="24" hidden="1" x14ac:dyDescent="0.25">
      <c r="A168" s="25" t="s">
        <v>18</v>
      </c>
      <c r="B168" s="157" t="s">
        <v>4</v>
      </c>
      <c r="C168" s="143" t="s">
        <v>48</v>
      </c>
      <c r="D168" s="143" t="s">
        <v>421</v>
      </c>
      <c r="E168" s="143" t="s">
        <v>19</v>
      </c>
      <c r="F168" s="41"/>
      <c r="G168" s="52"/>
      <c r="H168" s="134"/>
    </row>
    <row r="169" spans="1:8" s="5" customFormat="1" ht="24" x14ac:dyDescent="0.25">
      <c r="A169" s="15" t="s">
        <v>238</v>
      </c>
      <c r="B169" s="156" t="s">
        <v>4</v>
      </c>
      <c r="C169" s="156" t="s">
        <v>223</v>
      </c>
      <c r="D169" s="156"/>
      <c r="E169" s="156"/>
      <c r="F169" s="40">
        <f>F170</f>
        <v>1250000</v>
      </c>
      <c r="G169" s="52"/>
      <c r="H169" s="61"/>
    </row>
    <row r="170" spans="1:8" s="5" customFormat="1" ht="24" x14ac:dyDescent="0.25">
      <c r="A170" s="26" t="s">
        <v>87</v>
      </c>
      <c r="B170" s="143" t="s">
        <v>4</v>
      </c>
      <c r="C170" s="143" t="s">
        <v>223</v>
      </c>
      <c r="D170" s="143" t="s">
        <v>88</v>
      </c>
      <c r="E170" s="143"/>
      <c r="F170" s="41">
        <f>F171</f>
        <v>1250000</v>
      </c>
      <c r="G170" s="52"/>
      <c r="H170" s="61"/>
    </row>
    <row r="171" spans="1:8" s="5" customFormat="1" ht="24" x14ac:dyDescent="0.25">
      <c r="A171" s="35" t="s">
        <v>160</v>
      </c>
      <c r="B171" s="157" t="s">
        <v>4</v>
      </c>
      <c r="C171" s="143" t="s">
        <v>223</v>
      </c>
      <c r="D171" s="143" t="s">
        <v>123</v>
      </c>
      <c r="E171" s="143"/>
      <c r="F171" s="41">
        <f>F172+F175+F178+F187+F181+F184</f>
        <v>1250000</v>
      </c>
      <c r="G171" s="52"/>
      <c r="H171" s="61"/>
    </row>
    <row r="172" spans="1:8" s="5" customFormat="1" ht="15.75" x14ac:dyDescent="0.25">
      <c r="A172" s="25" t="s">
        <v>90</v>
      </c>
      <c r="B172" s="157" t="s">
        <v>4</v>
      </c>
      <c r="C172" s="143" t="s">
        <v>223</v>
      </c>
      <c r="D172" s="143" t="s">
        <v>176</v>
      </c>
      <c r="E172" s="143"/>
      <c r="F172" s="41">
        <f t="shared" ref="F172:F173" si="11">F173</f>
        <v>250000</v>
      </c>
      <c r="G172" s="52"/>
      <c r="H172" s="61"/>
    </row>
    <row r="173" spans="1:8" s="5" customFormat="1" ht="24" x14ac:dyDescent="0.25">
      <c r="A173" s="25" t="s">
        <v>16</v>
      </c>
      <c r="B173" s="157" t="s">
        <v>4</v>
      </c>
      <c r="C173" s="143" t="s">
        <v>223</v>
      </c>
      <c r="D173" s="143" t="s">
        <v>176</v>
      </c>
      <c r="E173" s="143">
        <v>200</v>
      </c>
      <c r="F173" s="41">
        <f t="shared" si="11"/>
        <v>250000</v>
      </c>
      <c r="G173" s="52"/>
      <c r="H173" s="61"/>
    </row>
    <row r="174" spans="1:8" s="5" customFormat="1" ht="24" x14ac:dyDescent="0.25">
      <c r="A174" s="25" t="s">
        <v>18</v>
      </c>
      <c r="B174" s="157" t="s">
        <v>4</v>
      </c>
      <c r="C174" s="143" t="s">
        <v>223</v>
      </c>
      <c r="D174" s="143" t="s">
        <v>176</v>
      </c>
      <c r="E174" s="143">
        <v>240</v>
      </c>
      <c r="F174" s="41">
        <v>250000</v>
      </c>
      <c r="G174" s="52"/>
      <c r="H174" s="61"/>
    </row>
    <row r="175" spans="1:8" s="5" customFormat="1" ht="24" x14ac:dyDescent="0.25">
      <c r="A175" s="25" t="s">
        <v>197</v>
      </c>
      <c r="B175" s="157" t="s">
        <v>4</v>
      </c>
      <c r="C175" s="143" t="s">
        <v>223</v>
      </c>
      <c r="D175" s="143" t="s">
        <v>196</v>
      </c>
      <c r="E175" s="143"/>
      <c r="F175" s="41">
        <f>F176</f>
        <v>300000</v>
      </c>
      <c r="G175" s="52"/>
      <c r="H175" s="61"/>
    </row>
    <row r="176" spans="1:8" s="5" customFormat="1" ht="24" x14ac:dyDescent="0.25">
      <c r="A176" s="25" t="s">
        <v>16</v>
      </c>
      <c r="B176" s="157" t="s">
        <v>4</v>
      </c>
      <c r="C176" s="143" t="s">
        <v>223</v>
      </c>
      <c r="D176" s="143" t="s">
        <v>196</v>
      </c>
      <c r="E176" s="143">
        <v>200</v>
      </c>
      <c r="F176" s="41">
        <f>F177</f>
        <v>300000</v>
      </c>
      <c r="G176" s="52"/>
      <c r="H176" s="61"/>
    </row>
    <row r="177" spans="1:8" s="5" customFormat="1" ht="24" x14ac:dyDescent="0.25">
      <c r="A177" s="25" t="s">
        <v>18</v>
      </c>
      <c r="B177" s="157" t="s">
        <v>4</v>
      </c>
      <c r="C177" s="143" t="s">
        <v>223</v>
      </c>
      <c r="D177" s="143" t="s">
        <v>196</v>
      </c>
      <c r="E177" s="143">
        <v>240</v>
      </c>
      <c r="F177" s="41">
        <f>300000</f>
        <v>300000</v>
      </c>
      <c r="G177" s="52"/>
      <c r="H177" s="61"/>
    </row>
    <row r="178" spans="1:8" s="5" customFormat="1" ht="24" x14ac:dyDescent="0.25">
      <c r="A178" s="25" t="s">
        <v>91</v>
      </c>
      <c r="B178" s="157" t="s">
        <v>4</v>
      </c>
      <c r="C178" s="143" t="s">
        <v>223</v>
      </c>
      <c r="D178" s="143" t="s">
        <v>177</v>
      </c>
      <c r="E178" s="143"/>
      <c r="F178" s="41">
        <f>F179</f>
        <v>700000</v>
      </c>
      <c r="G178" s="52"/>
      <c r="H178" s="61"/>
    </row>
    <row r="179" spans="1:8" s="5" customFormat="1" ht="24" x14ac:dyDescent="0.25">
      <c r="A179" s="24" t="s">
        <v>16</v>
      </c>
      <c r="B179" s="157" t="s">
        <v>4</v>
      </c>
      <c r="C179" s="143" t="s">
        <v>223</v>
      </c>
      <c r="D179" s="143" t="s">
        <v>177</v>
      </c>
      <c r="E179" s="143" t="s">
        <v>17</v>
      </c>
      <c r="F179" s="41">
        <f>F180</f>
        <v>700000</v>
      </c>
      <c r="G179" s="52"/>
      <c r="H179" s="61"/>
    </row>
    <row r="180" spans="1:8" s="5" customFormat="1" ht="24" x14ac:dyDescent="0.25">
      <c r="A180" s="25" t="s">
        <v>18</v>
      </c>
      <c r="B180" s="157" t="s">
        <v>4</v>
      </c>
      <c r="C180" s="143" t="s">
        <v>223</v>
      </c>
      <c r="D180" s="143" t="s">
        <v>177</v>
      </c>
      <c r="E180" s="143" t="s">
        <v>19</v>
      </c>
      <c r="F180" s="41">
        <v>700000</v>
      </c>
      <c r="G180" s="52"/>
      <c r="H180" s="61"/>
    </row>
    <row r="181" spans="1:8" s="5" customFormat="1" ht="36" hidden="1" x14ac:dyDescent="0.25">
      <c r="A181" s="25" t="s">
        <v>254</v>
      </c>
      <c r="B181" s="157" t="s">
        <v>4</v>
      </c>
      <c r="C181" s="143" t="s">
        <v>223</v>
      </c>
      <c r="D181" s="143" t="s">
        <v>255</v>
      </c>
      <c r="E181" s="143"/>
      <c r="F181" s="41">
        <f>F182</f>
        <v>0</v>
      </c>
      <c r="G181" s="52"/>
      <c r="H181" s="61"/>
    </row>
    <row r="182" spans="1:8" s="5" customFormat="1" ht="24" hidden="1" x14ac:dyDescent="0.25">
      <c r="A182" s="24" t="s">
        <v>16</v>
      </c>
      <c r="B182" s="157" t="s">
        <v>4</v>
      </c>
      <c r="C182" s="143" t="s">
        <v>223</v>
      </c>
      <c r="D182" s="143" t="s">
        <v>255</v>
      </c>
      <c r="E182" s="143" t="s">
        <v>17</v>
      </c>
      <c r="F182" s="41">
        <f>F183</f>
        <v>0</v>
      </c>
      <c r="G182" s="52"/>
      <c r="H182" s="61"/>
    </row>
    <row r="183" spans="1:8" s="5" customFormat="1" ht="24" hidden="1" x14ac:dyDescent="0.25">
      <c r="A183" s="25" t="s">
        <v>18</v>
      </c>
      <c r="B183" s="157" t="s">
        <v>4</v>
      </c>
      <c r="C183" s="143" t="s">
        <v>223</v>
      </c>
      <c r="D183" s="143" t="s">
        <v>255</v>
      </c>
      <c r="E183" s="143" t="s">
        <v>19</v>
      </c>
      <c r="F183" s="41">
        <v>0</v>
      </c>
      <c r="G183" s="52"/>
      <c r="H183" s="61"/>
    </row>
    <row r="184" spans="1:8" s="5" customFormat="1" ht="36" hidden="1" x14ac:dyDescent="0.25">
      <c r="A184" s="25" t="s">
        <v>406</v>
      </c>
      <c r="B184" s="157" t="s">
        <v>4</v>
      </c>
      <c r="C184" s="143" t="s">
        <v>223</v>
      </c>
      <c r="D184" s="164" t="s">
        <v>405</v>
      </c>
      <c r="E184" s="143"/>
      <c r="F184" s="46">
        <f>F185</f>
        <v>0</v>
      </c>
      <c r="G184" s="52"/>
      <c r="H184" s="61"/>
    </row>
    <row r="185" spans="1:8" s="5" customFormat="1" ht="24" hidden="1" x14ac:dyDescent="0.25">
      <c r="A185" s="24" t="s">
        <v>398</v>
      </c>
      <c r="B185" s="157" t="s">
        <v>4</v>
      </c>
      <c r="C185" s="143" t="s">
        <v>223</v>
      </c>
      <c r="D185" s="143" t="s">
        <v>405</v>
      </c>
      <c r="E185" s="143" t="s">
        <v>17</v>
      </c>
      <c r="F185" s="41">
        <f>F186</f>
        <v>0</v>
      </c>
      <c r="G185" s="52"/>
      <c r="H185" s="61"/>
    </row>
    <row r="186" spans="1:8" s="5" customFormat="1" ht="24" hidden="1" x14ac:dyDescent="0.25">
      <c r="A186" s="25" t="s">
        <v>399</v>
      </c>
      <c r="B186" s="157" t="s">
        <v>4</v>
      </c>
      <c r="C186" s="143" t="s">
        <v>223</v>
      </c>
      <c r="D186" s="143" t="s">
        <v>405</v>
      </c>
      <c r="E186" s="143" t="s">
        <v>19</v>
      </c>
      <c r="F186" s="41"/>
      <c r="G186" s="52"/>
      <c r="H186" s="61"/>
    </row>
    <row r="187" spans="1:8" s="5" customFormat="1" ht="36" hidden="1" x14ac:dyDescent="0.25">
      <c r="A187" s="25" t="s">
        <v>224</v>
      </c>
      <c r="B187" s="157" t="s">
        <v>4</v>
      </c>
      <c r="C187" s="143" t="s">
        <v>223</v>
      </c>
      <c r="D187" s="143" t="s">
        <v>251</v>
      </c>
      <c r="E187" s="143"/>
      <c r="F187" s="41">
        <f>F188</f>
        <v>0</v>
      </c>
      <c r="G187" s="52"/>
      <c r="H187" s="61"/>
    </row>
    <row r="188" spans="1:8" s="5" customFormat="1" ht="24" hidden="1" x14ac:dyDescent="0.25">
      <c r="A188" s="24" t="s">
        <v>16</v>
      </c>
      <c r="B188" s="157" t="s">
        <v>4</v>
      </c>
      <c r="C188" s="143" t="s">
        <v>223</v>
      </c>
      <c r="D188" s="143" t="s">
        <v>251</v>
      </c>
      <c r="E188" s="143" t="s">
        <v>17</v>
      </c>
      <c r="F188" s="41">
        <f>F189</f>
        <v>0</v>
      </c>
      <c r="G188" s="52"/>
      <c r="H188" s="61"/>
    </row>
    <row r="189" spans="1:8" s="5" customFormat="1" ht="24" hidden="1" x14ac:dyDescent="0.25">
      <c r="A189" s="25" t="s">
        <v>18</v>
      </c>
      <c r="B189" s="157" t="s">
        <v>4</v>
      </c>
      <c r="C189" s="143" t="s">
        <v>223</v>
      </c>
      <c r="D189" s="143" t="s">
        <v>251</v>
      </c>
      <c r="E189" s="143" t="s">
        <v>19</v>
      </c>
      <c r="F189" s="41"/>
      <c r="G189" s="52"/>
      <c r="H189" s="61"/>
    </row>
    <row r="190" spans="1:8" s="48" customFormat="1" ht="15.75" x14ac:dyDescent="0.25">
      <c r="A190" s="138" t="s">
        <v>239</v>
      </c>
      <c r="B190" s="152" t="s">
        <v>4</v>
      </c>
      <c r="C190" s="153" t="s">
        <v>49</v>
      </c>
      <c r="D190" s="155"/>
      <c r="E190" s="153"/>
      <c r="F190" s="47">
        <f>F191+F230+F264</f>
        <v>37751763.930000007</v>
      </c>
      <c r="G190" s="54"/>
      <c r="H190" s="66"/>
    </row>
    <row r="191" spans="1:8" s="5" customFormat="1" ht="15.75" x14ac:dyDescent="0.25">
      <c r="A191" s="15" t="s">
        <v>50</v>
      </c>
      <c r="B191" s="156" t="s">
        <v>4</v>
      </c>
      <c r="C191" s="156" t="s">
        <v>51</v>
      </c>
      <c r="D191" s="156"/>
      <c r="E191" s="156"/>
      <c r="F191" s="40">
        <f>F225+F192+F208</f>
        <v>2643130.23</v>
      </c>
      <c r="G191" s="52"/>
      <c r="H191" s="61"/>
    </row>
    <row r="192" spans="1:8" s="5" customFormat="1" ht="24" x14ac:dyDescent="0.25">
      <c r="A192" s="26" t="s">
        <v>109</v>
      </c>
      <c r="B192" s="143" t="s">
        <v>4</v>
      </c>
      <c r="C192" s="143" t="s">
        <v>51</v>
      </c>
      <c r="D192" s="143" t="s">
        <v>113</v>
      </c>
      <c r="E192" s="143"/>
      <c r="F192" s="41">
        <f>F193</f>
        <v>2343130.23</v>
      </c>
      <c r="G192" s="52"/>
      <c r="H192" s="61"/>
    </row>
    <row r="193" spans="1:8" s="5" customFormat="1" ht="24" x14ac:dyDescent="0.25">
      <c r="A193" s="36" t="s">
        <v>164</v>
      </c>
      <c r="B193" s="157" t="s">
        <v>4</v>
      </c>
      <c r="C193" s="143" t="s">
        <v>51</v>
      </c>
      <c r="D193" s="143" t="s">
        <v>140</v>
      </c>
      <c r="E193" s="143"/>
      <c r="F193" s="41">
        <f>F194+F197+F200+F205</f>
        <v>2343130.23</v>
      </c>
      <c r="G193" s="52"/>
      <c r="H193" s="61"/>
    </row>
    <row r="194" spans="1:8" s="5" customFormat="1" ht="48" hidden="1" x14ac:dyDescent="0.25">
      <c r="A194" s="25" t="s">
        <v>397</v>
      </c>
      <c r="B194" s="161" t="s">
        <v>4</v>
      </c>
      <c r="C194" s="161" t="s">
        <v>51</v>
      </c>
      <c r="D194" s="143" t="s">
        <v>396</v>
      </c>
      <c r="E194" s="151"/>
      <c r="F194" s="41">
        <f>F195</f>
        <v>0</v>
      </c>
      <c r="G194" s="52"/>
      <c r="H194" s="61"/>
    </row>
    <row r="195" spans="1:8" s="5" customFormat="1" ht="24" hidden="1" x14ac:dyDescent="0.25">
      <c r="A195" s="25" t="s">
        <v>398</v>
      </c>
      <c r="B195" s="157" t="s">
        <v>4</v>
      </c>
      <c r="C195" s="143" t="s">
        <v>51</v>
      </c>
      <c r="D195" s="143" t="s">
        <v>396</v>
      </c>
      <c r="E195" s="143" t="s">
        <v>17</v>
      </c>
      <c r="F195" s="41">
        <f>F196</f>
        <v>0</v>
      </c>
      <c r="G195" s="52"/>
      <c r="H195" s="61"/>
    </row>
    <row r="196" spans="1:8" s="5" customFormat="1" ht="24" hidden="1" x14ac:dyDescent="0.25">
      <c r="A196" s="25" t="s">
        <v>399</v>
      </c>
      <c r="B196" s="157" t="s">
        <v>4</v>
      </c>
      <c r="C196" s="143" t="s">
        <v>51</v>
      </c>
      <c r="D196" s="143" t="s">
        <v>396</v>
      </c>
      <c r="E196" s="143" t="s">
        <v>19</v>
      </c>
      <c r="F196" s="41"/>
      <c r="G196" s="52"/>
      <c r="H196" s="61"/>
    </row>
    <row r="197" spans="1:8" s="5" customFormat="1" ht="48" x14ac:dyDescent="0.25">
      <c r="A197" s="24" t="s">
        <v>74</v>
      </c>
      <c r="B197" s="157" t="s">
        <v>4</v>
      </c>
      <c r="C197" s="143" t="s">
        <v>51</v>
      </c>
      <c r="D197" s="143" t="s">
        <v>137</v>
      </c>
      <c r="E197" s="143"/>
      <c r="F197" s="41">
        <f t="shared" ref="F197:F198" si="12">F198</f>
        <v>400000</v>
      </c>
      <c r="G197" s="52"/>
      <c r="H197" s="61"/>
    </row>
    <row r="198" spans="1:8" s="5" customFormat="1" ht="24" x14ac:dyDescent="0.25">
      <c r="A198" s="24" t="s">
        <v>16</v>
      </c>
      <c r="B198" s="157" t="s">
        <v>4</v>
      </c>
      <c r="C198" s="143" t="s">
        <v>51</v>
      </c>
      <c r="D198" s="143" t="s">
        <v>137</v>
      </c>
      <c r="E198" s="143" t="s">
        <v>17</v>
      </c>
      <c r="F198" s="41">
        <f t="shared" si="12"/>
        <v>400000</v>
      </c>
      <c r="G198" s="52"/>
      <c r="H198" s="61"/>
    </row>
    <row r="199" spans="1:8" s="5" customFormat="1" ht="24" x14ac:dyDescent="0.25">
      <c r="A199" s="25" t="s">
        <v>18</v>
      </c>
      <c r="B199" s="157" t="s">
        <v>4</v>
      </c>
      <c r="C199" s="143" t="s">
        <v>51</v>
      </c>
      <c r="D199" s="143" t="s">
        <v>137</v>
      </c>
      <c r="E199" s="143" t="s">
        <v>19</v>
      </c>
      <c r="F199" s="41">
        <v>400000</v>
      </c>
      <c r="G199" s="52"/>
      <c r="H199" s="61"/>
    </row>
    <row r="200" spans="1:8" s="5" customFormat="1" ht="15.75" x14ac:dyDescent="0.25">
      <c r="A200" s="25" t="s">
        <v>241</v>
      </c>
      <c r="B200" s="157" t="s">
        <v>4</v>
      </c>
      <c r="C200" s="143" t="s">
        <v>51</v>
      </c>
      <c r="D200" s="143" t="s">
        <v>240</v>
      </c>
      <c r="E200" s="143"/>
      <c r="F200" s="41">
        <f>F201+F203</f>
        <v>1583130.23</v>
      </c>
      <c r="G200" s="52"/>
      <c r="H200" s="61"/>
    </row>
    <row r="201" spans="1:8" s="5" customFormat="1" ht="24" x14ac:dyDescent="0.25">
      <c r="A201" s="24" t="s">
        <v>16</v>
      </c>
      <c r="B201" s="157" t="s">
        <v>4</v>
      </c>
      <c r="C201" s="143" t="s">
        <v>51</v>
      </c>
      <c r="D201" s="143" t="s">
        <v>240</v>
      </c>
      <c r="E201" s="143" t="s">
        <v>17</v>
      </c>
      <c r="F201" s="41">
        <f>F202</f>
        <v>1583130.23</v>
      </c>
      <c r="G201" s="52"/>
      <c r="H201" s="61"/>
    </row>
    <row r="202" spans="1:8" s="5" customFormat="1" ht="24" x14ac:dyDescent="0.25">
      <c r="A202" s="25" t="s">
        <v>18</v>
      </c>
      <c r="B202" s="157" t="s">
        <v>4</v>
      </c>
      <c r="C202" s="143" t="s">
        <v>51</v>
      </c>
      <c r="D202" s="143" t="s">
        <v>240</v>
      </c>
      <c r="E202" s="143" t="s">
        <v>19</v>
      </c>
      <c r="F202" s="41">
        <f>83130.23+1500000</f>
        <v>1583130.23</v>
      </c>
      <c r="G202" s="223" t="s">
        <v>504</v>
      </c>
      <c r="H202" s="61"/>
    </row>
    <row r="203" spans="1:8" s="5" customFormat="1" ht="24" hidden="1" x14ac:dyDescent="0.25">
      <c r="A203" s="25" t="s">
        <v>302</v>
      </c>
      <c r="B203" s="157" t="s">
        <v>4</v>
      </c>
      <c r="C203" s="143" t="s">
        <v>51</v>
      </c>
      <c r="D203" s="143" t="s">
        <v>240</v>
      </c>
      <c r="E203" s="143" t="s">
        <v>304</v>
      </c>
      <c r="F203" s="41">
        <f>F204</f>
        <v>0</v>
      </c>
      <c r="G203" s="52"/>
      <c r="H203" s="134"/>
    </row>
    <row r="204" spans="1:8" s="5" customFormat="1" ht="15.75" hidden="1" x14ac:dyDescent="0.25">
      <c r="A204" s="25" t="s">
        <v>303</v>
      </c>
      <c r="B204" s="157" t="s">
        <v>4</v>
      </c>
      <c r="C204" s="143" t="s">
        <v>51</v>
      </c>
      <c r="D204" s="143" t="s">
        <v>240</v>
      </c>
      <c r="E204" s="143" t="s">
        <v>305</v>
      </c>
      <c r="F204" s="41"/>
      <c r="G204" s="52"/>
      <c r="H204" s="134"/>
    </row>
    <row r="205" spans="1:8" s="5" customFormat="1" ht="24" x14ac:dyDescent="0.25">
      <c r="A205" s="24" t="s">
        <v>250</v>
      </c>
      <c r="B205" s="157" t="s">
        <v>4</v>
      </c>
      <c r="C205" s="143" t="s">
        <v>51</v>
      </c>
      <c r="D205" s="143" t="s">
        <v>249</v>
      </c>
      <c r="E205" s="143"/>
      <c r="F205" s="41">
        <f>F206</f>
        <v>360000</v>
      </c>
      <c r="G205" s="52"/>
      <c r="H205" s="61"/>
    </row>
    <row r="206" spans="1:8" s="5" customFormat="1" ht="15.75" x14ac:dyDescent="0.25">
      <c r="A206" s="24" t="s">
        <v>64</v>
      </c>
      <c r="B206" s="157" t="s">
        <v>4</v>
      </c>
      <c r="C206" s="143" t="s">
        <v>51</v>
      </c>
      <c r="D206" s="143" t="s">
        <v>249</v>
      </c>
      <c r="E206" s="143" t="s">
        <v>98</v>
      </c>
      <c r="F206" s="41">
        <f>F207</f>
        <v>360000</v>
      </c>
      <c r="G206" s="52"/>
      <c r="H206" s="61"/>
    </row>
    <row r="207" spans="1:8" s="5" customFormat="1" ht="15.75" x14ac:dyDescent="0.25">
      <c r="A207" s="24" t="s">
        <v>233</v>
      </c>
      <c r="B207" s="157" t="s">
        <v>4</v>
      </c>
      <c r="C207" s="143" t="s">
        <v>51</v>
      </c>
      <c r="D207" s="143" t="s">
        <v>249</v>
      </c>
      <c r="E207" s="143" t="s">
        <v>99</v>
      </c>
      <c r="F207" s="41">
        <v>360000</v>
      </c>
      <c r="G207" s="52"/>
      <c r="H207" s="61"/>
    </row>
    <row r="208" spans="1:8" s="5" customFormat="1" ht="24" hidden="1" x14ac:dyDescent="0.25">
      <c r="A208" s="38" t="s">
        <v>242</v>
      </c>
      <c r="B208" s="143" t="s">
        <v>4</v>
      </c>
      <c r="C208" s="143" t="s">
        <v>51</v>
      </c>
      <c r="D208" s="143" t="s">
        <v>243</v>
      </c>
      <c r="E208" s="143"/>
      <c r="F208" s="41">
        <f>F209</f>
        <v>0</v>
      </c>
      <c r="G208" s="52"/>
      <c r="H208" s="61"/>
    </row>
    <row r="209" spans="1:9" s="5" customFormat="1" ht="24" hidden="1" x14ac:dyDescent="0.25">
      <c r="A209" s="35" t="s">
        <v>267</v>
      </c>
      <c r="B209" s="157" t="s">
        <v>4</v>
      </c>
      <c r="C209" s="143" t="s">
        <v>51</v>
      </c>
      <c r="D209" s="143" t="s">
        <v>268</v>
      </c>
      <c r="E209" s="143"/>
      <c r="F209" s="41">
        <f>F215+F220+F210</f>
        <v>0</v>
      </c>
      <c r="G209" s="52"/>
      <c r="H209" s="61"/>
    </row>
    <row r="210" spans="1:9" s="48" customFormat="1" ht="36" hidden="1" x14ac:dyDescent="0.25">
      <c r="A210" s="25" t="s">
        <v>275</v>
      </c>
      <c r="B210" s="157" t="s">
        <v>4</v>
      </c>
      <c r="C210" s="143" t="s">
        <v>51</v>
      </c>
      <c r="D210" s="143" t="s">
        <v>274</v>
      </c>
      <c r="E210" s="143"/>
      <c r="F210" s="47">
        <f>F213+F211</f>
        <v>0</v>
      </c>
      <c r="G210" s="54"/>
      <c r="H210" s="66"/>
    </row>
    <row r="211" spans="1:9" s="48" customFormat="1" ht="24" hidden="1" x14ac:dyDescent="0.25">
      <c r="A211" s="25" t="s">
        <v>302</v>
      </c>
      <c r="B211" s="157" t="s">
        <v>4</v>
      </c>
      <c r="C211" s="143" t="s">
        <v>51</v>
      </c>
      <c r="D211" s="143" t="s">
        <v>274</v>
      </c>
      <c r="E211" s="143" t="s">
        <v>304</v>
      </c>
      <c r="F211" s="58">
        <f>F212</f>
        <v>0</v>
      </c>
      <c r="G211" s="54"/>
      <c r="H211" s="66"/>
    </row>
    <row r="212" spans="1:9" s="48" customFormat="1" ht="15.75" hidden="1" x14ac:dyDescent="0.25">
      <c r="A212" s="25" t="s">
        <v>303</v>
      </c>
      <c r="B212" s="157" t="s">
        <v>4</v>
      </c>
      <c r="C212" s="143" t="s">
        <v>51</v>
      </c>
      <c r="D212" s="143" t="s">
        <v>274</v>
      </c>
      <c r="E212" s="143" t="s">
        <v>305</v>
      </c>
      <c r="F212" s="41"/>
      <c r="G212" s="54"/>
      <c r="H212" s="66"/>
      <c r="I212" s="136"/>
    </row>
    <row r="213" spans="1:9" s="48" customFormat="1" ht="15.75" hidden="1" x14ac:dyDescent="0.25">
      <c r="A213" s="17" t="s">
        <v>20</v>
      </c>
      <c r="B213" s="157" t="s">
        <v>4</v>
      </c>
      <c r="C213" s="143" t="s">
        <v>51</v>
      </c>
      <c r="D213" s="143" t="s">
        <v>274</v>
      </c>
      <c r="E213" s="143" t="s">
        <v>21</v>
      </c>
      <c r="F213" s="41">
        <f>F214</f>
        <v>0</v>
      </c>
      <c r="G213" s="55"/>
      <c r="H213" s="66"/>
    </row>
    <row r="214" spans="1:9" s="48" customFormat="1" ht="15.75" hidden="1" x14ac:dyDescent="0.25">
      <c r="A214" s="17" t="s">
        <v>22</v>
      </c>
      <c r="B214" s="157" t="s">
        <v>4</v>
      </c>
      <c r="C214" s="143" t="s">
        <v>51</v>
      </c>
      <c r="D214" s="143" t="s">
        <v>274</v>
      </c>
      <c r="E214" s="143" t="s">
        <v>23</v>
      </c>
      <c r="F214" s="41"/>
      <c r="G214" s="55"/>
      <c r="H214" s="66"/>
      <c r="I214" s="136"/>
    </row>
    <row r="215" spans="1:9" s="5" customFormat="1" ht="24" hidden="1" x14ac:dyDescent="0.25">
      <c r="A215" s="25" t="s">
        <v>269</v>
      </c>
      <c r="B215" s="157" t="s">
        <v>4</v>
      </c>
      <c r="C215" s="143" t="s">
        <v>51</v>
      </c>
      <c r="D215" s="143" t="s">
        <v>270</v>
      </c>
      <c r="E215" s="143"/>
      <c r="F215" s="41">
        <f>F218+F216</f>
        <v>0</v>
      </c>
      <c r="G215" s="52"/>
      <c r="H215" s="61"/>
    </row>
    <row r="216" spans="1:9" s="5" customFormat="1" ht="24" hidden="1" x14ac:dyDescent="0.25">
      <c r="A216" s="25" t="s">
        <v>302</v>
      </c>
      <c r="B216" s="157" t="s">
        <v>4</v>
      </c>
      <c r="C216" s="143" t="s">
        <v>51</v>
      </c>
      <c r="D216" s="143" t="s">
        <v>270</v>
      </c>
      <c r="E216" s="143" t="s">
        <v>304</v>
      </c>
      <c r="F216" s="58">
        <f>F217</f>
        <v>0</v>
      </c>
      <c r="G216" s="52"/>
      <c r="H216" s="61"/>
    </row>
    <row r="217" spans="1:9" s="5" customFormat="1" ht="15.75" hidden="1" x14ac:dyDescent="0.25">
      <c r="A217" s="25" t="s">
        <v>303</v>
      </c>
      <c r="B217" s="157" t="s">
        <v>4</v>
      </c>
      <c r="C217" s="143" t="s">
        <v>51</v>
      </c>
      <c r="D217" s="143" t="s">
        <v>270</v>
      </c>
      <c r="E217" s="143" t="s">
        <v>305</v>
      </c>
      <c r="F217" s="41"/>
      <c r="G217" s="52"/>
      <c r="H217" s="61"/>
      <c r="I217" s="137"/>
    </row>
    <row r="218" spans="1:9" s="5" customFormat="1" ht="15.75" hidden="1" x14ac:dyDescent="0.25">
      <c r="A218" s="17" t="s">
        <v>20</v>
      </c>
      <c r="B218" s="157" t="s">
        <v>4</v>
      </c>
      <c r="C218" s="143" t="s">
        <v>51</v>
      </c>
      <c r="D218" s="143" t="s">
        <v>270</v>
      </c>
      <c r="E218" s="143" t="s">
        <v>21</v>
      </c>
      <c r="F218" s="41">
        <f>F219</f>
        <v>0</v>
      </c>
      <c r="G218" s="56"/>
      <c r="H218" s="61"/>
    </row>
    <row r="219" spans="1:9" s="5" customFormat="1" ht="15.75" hidden="1" x14ac:dyDescent="0.25">
      <c r="A219" s="17" t="s">
        <v>22</v>
      </c>
      <c r="B219" s="157" t="s">
        <v>4</v>
      </c>
      <c r="C219" s="143" t="s">
        <v>51</v>
      </c>
      <c r="D219" s="143" t="s">
        <v>270</v>
      </c>
      <c r="E219" s="143" t="s">
        <v>23</v>
      </c>
      <c r="F219" s="41"/>
      <c r="G219" s="56"/>
      <c r="H219" s="61"/>
    </row>
    <row r="220" spans="1:9" s="5" customFormat="1" ht="24" hidden="1" x14ac:dyDescent="0.25">
      <c r="A220" s="25" t="s">
        <v>271</v>
      </c>
      <c r="B220" s="157" t="s">
        <v>4</v>
      </c>
      <c r="C220" s="143" t="s">
        <v>51</v>
      </c>
      <c r="D220" s="143" t="s">
        <v>272</v>
      </c>
      <c r="E220" s="143"/>
      <c r="F220" s="41">
        <f>F223+F221</f>
        <v>0</v>
      </c>
      <c r="G220" s="52"/>
      <c r="H220" s="61"/>
    </row>
    <row r="221" spans="1:9" s="5" customFormat="1" ht="24" hidden="1" x14ac:dyDescent="0.25">
      <c r="A221" s="25" t="s">
        <v>302</v>
      </c>
      <c r="B221" s="157" t="s">
        <v>4</v>
      </c>
      <c r="C221" s="143" t="s">
        <v>51</v>
      </c>
      <c r="D221" s="143" t="s">
        <v>272</v>
      </c>
      <c r="E221" s="143" t="s">
        <v>304</v>
      </c>
      <c r="F221" s="58">
        <f>F222</f>
        <v>0</v>
      </c>
      <c r="G221" s="52"/>
      <c r="H221" s="61"/>
    </row>
    <row r="222" spans="1:9" s="5" customFormat="1" ht="15.75" hidden="1" x14ac:dyDescent="0.25">
      <c r="A222" s="25" t="s">
        <v>303</v>
      </c>
      <c r="B222" s="157" t="s">
        <v>4</v>
      </c>
      <c r="C222" s="143" t="s">
        <v>51</v>
      </c>
      <c r="D222" s="143" t="s">
        <v>272</v>
      </c>
      <c r="E222" s="143" t="s">
        <v>305</v>
      </c>
      <c r="F222" s="41"/>
      <c r="G222" s="52"/>
      <c r="H222" s="61"/>
    </row>
    <row r="223" spans="1:9" s="5" customFormat="1" ht="15.75" hidden="1" x14ac:dyDescent="0.25">
      <c r="A223" s="17" t="s">
        <v>20</v>
      </c>
      <c r="B223" s="157" t="s">
        <v>4</v>
      </c>
      <c r="C223" s="143" t="s">
        <v>51</v>
      </c>
      <c r="D223" s="143" t="s">
        <v>272</v>
      </c>
      <c r="E223" s="143" t="s">
        <v>21</v>
      </c>
      <c r="F223" s="41">
        <f>F224</f>
        <v>0</v>
      </c>
      <c r="G223" s="52"/>
      <c r="H223" s="61"/>
    </row>
    <row r="224" spans="1:9" s="5" customFormat="1" ht="15.75" hidden="1" x14ac:dyDescent="0.25">
      <c r="A224" s="17" t="s">
        <v>22</v>
      </c>
      <c r="B224" s="157" t="s">
        <v>4</v>
      </c>
      <c r="C224" s="143" t="s">
        <v>51</v>
      </c>
      <c r="D224" s="143" t="s">
        <v>272</v>
      </c>
      <c r="E224" s="143" t="s">
        <v>23</v>
      </c>
      <c r="F224" s="41"/>
      <c r="G224" s="52"/>
      <c r="H224" s="61"/>
    </row>
    <row r="225" spans="1:8" s="5" customFormat="1" ht="24" x14ac:dyDescent="0.25">
      <c r="A225" s="26" t="s">
        <v>87</v>
      </c>
      <c r="B225" s="143" t="s">
        <v>4</v>
      </c>
      <c r="C225" s="143" t="s">
        <v>51</v>
      </c>
      <c r="D225" s="143" t="s">
        <v>88</v>
      </c>
      <c r="E225" s="143"/>
      <c r="F225" s="41">
        <f>F226</f>
        <v>300000</v>
      </c>
      <c r="G225" s="52"/>
      <c r="H225" s="61"/>
    </row>
    <row r="226" spans="1:8" s="5" customFormat="1" ht="24" x14ac:dyDescent="0.25">
      <c r="A226" s="35" t="s">
        <v>160</v>
      </c>
      <c r="B226" s="157" t="s">
        <v>4</v>
      </c>
      <c r="C226" s="143" t="s">
        <v>51</v>
      </c>
      <c r="D226" s="143" t="s">
        <v>123</v>
      </c>
      <c r="E226" s="143"/>
      <c r="F226" s="41">
        <f>F227</f>
        <v>300000</v>
      </c>
      <c r="G226" s="52"/>
      <c r="H226" s="61"/>
    </row>
    <row r="227" spans="1:8" s="5" customFormat="1" ht="15.75" x14ac:dyDescent="0.25">
      <c r="A227" s="24" t="s">
        <v>89</v>
      </c>
      <c r="B227" s="157" t="s">
        <v>4</v>
      </c>
      <c r="C227" s="143" t="s">
        <v>51</v>
      </c>
      <c r="D227" s="143" t="s">
        <v>175</v>
      </c>
      <c r="E227" s="143"/>
      <c r="F227" s="41">
        <f>F228</f>
        <v>300000</v>
      </c>
      <c r="G227" s="52"/>
      <c r="H227" s="61"/>
    </row>
    <row r="228" spans="1:8" s="5" customFormat="1" ht="24" x14ac:dyDescent="0.25">
      <c r="A228" s="24" t="s">
        <v>16</v>
      </c>
      <c r="B228" s="157" t="s">
        <v>4</v>
      </c>
      <c r="C228" s="143" t="s">
        <v>51</v>
      </c>
      <c r="D228" s="143" t="s">
        <v>175</v>
      </c>
      <c r="E228" s="143">
        <v>200</v>
      </c>
      <c r="F228" s="41">
        <f>F229</f>
        <v>300000</v>
      </c>
      <c r="G228" s="52"/>
      <c r="H228" s="61"/>
    </row>
    <row r="229" spans="1:8" s="5" customFormat="1" ht="24" x14ac:dyDescent="0.25">
      <c r="A229" s="24" t="s">
        <v>18</v>
      </c>
      <c r="B229" s="157" t="s">
        <v>4</v>
      </c>
      <c r="C229" s="143" t="s">
        <v>51</v>
      </c>
      <c r="D229" s="143" t="s">
        <v>175</v>
      </c>
      <c r="E229" s="143">
        <v>240</v>
      </c>
      <c r="F229" s="41">
        <v>300000</v>
      </c>
      <c r="G229" s="52"/>
      <c r="H229" s="61"/>
    </row>
    <row r="230" spans="1:8" s="5" customFormat="1" ht="15.75" x14ac:dyDescent="0.25">
      <c r="A230" s="15" t="s">
        <v>52</v>
      </c>
      <c r="B230" s="156" t="s">
        <v>4</v>
      </c>
      <c r="C230" s="156" t="s">
        <v>53</v>
      </c>
      <c r="D230" s="156"/>
      <c r="E230" s="156"/>
      <c r="F230" s="40">
        <f>F231+F250</f>
        <v>2450000</v>
      </c>
      <c r="G230" s="51"/>
      <c r="H230" s="61"/>
    </row>
    <row r="231" spans="1:8" s="5" customFormat="1" ht="24" x14ac:dyDescent="0.25">
      <c r="A231" s="26" t="s">
        <v>109</v>
      </c>
      <c r="B231" s="143" t="s">
        <v>4</v>
      </c>
      <c r="C231" s="143" t="s">
        <v>53</v>
      </c>
      <c r="D231" s="143" t="s">
        <v>113</v>
      </c>
      <c r="E231" s="143"/>
      <c r="F231" s="41">
        <f>F232</f>
        <v>2450000</v>
      </c>
      <c r="G231" s="56"/>
      <c r="H231" s="61"/>
    </row>
    <row r="232" spans="1:8" s="5" customFormat="1" ht="24" x14ac:dyDescent="0.25">
      <c r="A232" s="36" t="s">
        <v>165</v>
      </c>
      <c r="B232" s="157" t="s">
        <v>4</v>
      </c>
      <c r="C232" s="143" t="s">
        <v>53</v>
      </c>
      <c r="D232" s="143" t="s">
        <v>138</v>
      </c>
      <c r="E232" s="143"/>
      <c r="F232" s="41">
        <f>F233+F236+F242+F245</f>
        <v>2450000</v>
      </c>
      <c r="G232" s="56"/>
      <c r="H232" s="61"/>
    </row>
    <row r="233" spans="1:8" s="5" customFormat="1" ht="24" hidden="1" x14ac:dyDescent="0.25">
      <c r="A233" s="24" t="s">
        <v>226</v>
      </c>
      <c r="B233" s="157" t="s">
        <v>4</v>
      </c>
      <c r="C233" s="143" t="s">
        <v>53</v>
      </c>
      <c r="D233" s="143" t="s">
        <v>225</v>
      </c>
      <c r="E233" s="143"/>
      <c r="F233" s="41">
        <f>F234</f>
        <v>0</v>
      </c>
      <c r="G233" s="56"/>
      <c r="H233" s="61"/>
    </row>
    <row r="234" spans="1:8" s="5" customFormat="1" ht="24" hidden="1" x14ac:dyDescent="0.25">
      <c r="A234" s="24" t="s">
        <v>16</v>
      </c>
      <c r="B234" s="157" t="s">
        <v>4</v>
      </c>
      <c r="C234" s="143" t="s">
        <v>53</v>
      </c>
      <c r="D234" s="143" t="s">
        <v>225</v>
      </c>
      <c r="E234" s="143" t="s">
        <v>17</v>
      </c>
      <c r="F234" s="41">
        <f>F235</f>
        <v>0</v>
      </c>
      <c r="G234" s="52"/>
      <c r="H234" s="61"/>
    </row>
    <row r="235" spans="1:8" s="5" customFormat="1" ht="24" hidden="1" x14ac:dyDescent="0.25">
      <c r="A235" s="39" t="s">
        <v>18</v>
      </c>
      <c r="B235" s="157" t="s">
        <v>4</v>
      </c>
      <c r="C235" s="143" t="s">
        <v>53</v>
      </c>
      <c r="D235" s="143" t="s">
        <v>225</v>
      </c>
      <c r="E235" s="143" t="s">
        <v>19</v>
      </c>
      <c r="F235" s="41">
        <v>0</v>
      </c>
      <c r="G235" s="52"/>
      <c r="H235" s="61"/>
    </row>
    <row r="236" spans="1:8" s="5" customFormat="1" ht="15.75" x14ac:dyDescent="0.25">
      <c r="A236" s="24" t="s">
        <v>54</v>
      </c>
      <c r="B236" s="157" t="s">
        <v>4</v>
      </c>
      <c r="C236" s="143" t="s">
        <v>53</v>
      </c>
      <c r="D236" s="143" t="s">
        <v>139</v>
      </c>
      <c r="E236" s="143"/>
      <c r="F236" s="41">
        <f>F237</f>
        <v>2000000</v>
      </c>
      <c r="G236" s="52"/>
      <c r="H236" s="61"/>
    </row>
    <row r="237" spans="1:8" s="5" customFormat="1" ht="24" x14ac:dyDescent="0.25">
      <c r="A237" s="24" t="s">
        <v>16</v>
      </c>
      <c r="B237" s="157" t="s">
        <v>4</v>
      </c>
      <c r="C237" s="143" t="s">
        <v>53</v>
      </c>
      <c r="D237" s="143" t="s">
        <v>139</v>
      </c>
      <c r="E237" s="143" t="s">
        <v>17</v>
      </c>
      <c r="F237" s="41">
        <f>F238</f>
        <v>2000000</v>
      </c>
      <c r="G237" s="52"/>
      <c r="H237" s="61"/>
    </row>
    <row r="238" spans="1:8" s="5" customFormat="1" ht="24" x14ac:dyDescent="0.25">
      <c r="A238" s="39" t="s">
        <v>18</v>
      </c>
      <c r="B238" s="157" t="s">
        <v>4</v>
      </c>
      <c r="C238" s="143" t="s">
        <v>53</v>
      </c>
      <c r="D238" s="143" t="s">
        <v>139</v>
      </c>
      <c r="E238" s="143" t="s">
        <v>19</v>
      </c>
      <c r="F238" s="41">
        <v>2000000</v>
      </c>
      <c r="G238" s="52"/>
      <c r="H238" s="61"/>
    </row>
    <row r="239" spans="1:8" s="5" customFormat="1" ht="15.75" hidden="1" x14ac:dyDescent="0.25">
      <c r="A239" s="37" t="s">
        <v>207</v>
      </c>
      <c r="B239" s="161" t="s">
        <v>4</v>
      </c>
      <c r="C239" s="161" t="s">
        <v>53</v>
      </c>
      <c r="D239" s="161" t="s">
        <v>208</v>
      </c>
      <c r="E239" s="143"/>
      <c r="F239" s="41">
        <f>F240</f>
        <v>0</v>
      </c>
      <c r="G239" s="52"/>
      <c r="H239" s="61"/>
    </row>
    <row r="240" spans="1:8" s="5" customFormat="1" ht="24" hidden="1" x14ac:dyDescent="0.25">
      <c r="A240" s="24" t="s">
        <v>16</v>
      </c>
      <c r="B240" s="157" t="s">
        <v>4</v>
      </c>
      <c r="C240" s="143" t="s">
        <v>53</v>
      </c>
      <c r="D240" s="143" t="s">
        <v>208</v>
      </c>
      <c r="E240" s="143" t="s">
        <v>17</v>
      </c>
      <c r="F240" s="41">
        <f>F241</f>
        <v>0</v>
      </c>
      <c r="G240" s="52"/>
      <c r="H240" s="61"/>
    </row>
    <row r="241" spans="1:8" s="5" customFormat="1" ht="24" hidden="1" x14ac:dyDescent="0.25">
      <c r="A241" s="39" t="s">
        <v>18</v>
      </c>
      <c r="B241" s="157" t="s">
        <v>4</v>
      </c>
      <c r="C241" s="143" t="s">
        <v>53</v>
      </c>
      <c r="D241" s="143" t="s">
        <v>208</v>
      </c>
      <c r="E241" s="143" t="s">
        <v>19</v>
      </c>
      <c r="F241" s="41"/>
      <c r="G241" s="52"/>
      <c r="H241" s="61"/>
    </row>
    <row r="242" spans="1:8" s="5" customFormat="1" ht="24" x14ac:dyDescent="0.25">
      <c r="A242" s="39" t="s">
        <v>180</v>
      </c>
      <c r="B242" s="157" t="s">
        <v>4</v>
      </c>
      <c r="C242" s="143" t="s">
        <v>53</v>
      </c>
      <c r="D242" s="143" t="s">
        <v>181</v>
      </c>
      <c r="E242" s="143"/>
      <c r="F242" s="41">
        <f t="shared" ref="F242:F243" si="13">F243</f>
        <v>100000</v>
      </c>
      <c r="G242" s="52"/>
      <c r="H242" s="61"/>
    </row>
    <row r="243" spans="1:8" s="5" customFormat="1" ht="15.75" x14ac:dyDescent="0.25">
      <c r="A243" s="39" t="s">
        <v>63</v>
      </c>
      <c r="B243" s="157" t="s">
        <v>4</v>
      </c>
      <c r="C243" s="143" t="s">
        <v>53</v>
      </c>
      <c r="D243" s="143" t="s">
        <v>181</v>
      </c>
      <c r="E243" s="143" t="s">
        <v>98</v>
      </c>
      <c r="F243" s="41">
        <f t="shared" si="13"/>
        <v>100000</v>
      </c>
      <c r="G243" s="52"/>
      <c r="H243" s="61"/>
    </row>
    <row r="244" spans="1:8" s="5" customFormat="1" ht="15.75" x14ac:dyDescent="0.25">
      <c r="A244" s="39" t="s">
        <v>64</v>
      </c>
      <c r="B244" s="157" t="s">
        <v>4</v>
      </c>
      <c r="C244" s="143" t="s">
        <v>53</v>
      </c>
      <c r="D244" s="143" t="s">
        <v>181</v>
      </c>
      <c r="E244" s="143" t="s">
        <v>99</v>
      </c>
      <c r="F244" s="41">
        <f>100000</f>
        <v>100000</v>
      </c>
      <c r="G244" s="52"/>
      <c r="H244" s="61"/>
    </row>
    <row r="245" spans="1:8" s="5" customFormat="1" ht="36" x14ac:dyDescent="0.25">
      <c r="A245" s="39" t="s">
        <v>179</v>
      </c>
      <c r="B245" s="157" t="s">
        <v>4</v>
      </c>
      <c r="C245" s="143" t="s">
        <v>53</v>
      </c>
      <c r="D245" s="143" t="s">
        <v>178</v>
      </c>
      <c r="E245" s="143"/>
      <c r="F245" s="41">
        <f>F246+F248</f>
        <v>350000</v>
      </c>
      <c r="G245" s="52"/>
      <c r="H245" s="61"/>
    </row>
    <row r="246" spans="1:8" s="5" customFormat="1" ht="24" x14ac:dyDescent="0.25">
      <c r="A246" s="24" t="s">
        <v>16</v>
      </c>
      <c r="B246" s="143" t="s">
        <v>4</v>
      </c>
      <c r="C246" s="143" t="s">
        <v>53</v>
      </c>
      <c r="D246" s="143" t="s">
        <v>178</v>
      </c>
      <c r="E246" s="143" t="s">
        <v>17</v>
      </c>
      <c r="F246" s="41">
        <f>F247</f>
        <v>350000</v>
      </c>
      <c r="G246" s="52"/>
      <c r="H246" s="61"/>
    </row>
    <row r="247" spans="1:8" s="5" customFormat="1" ht="24" x14ac:dyDescent="0.25">
      <c r="A247" s="24" t="s">
        <v>18</v>
      </c>
      <c r="B247" s="143" t="s">
        <v>4</v>
      </c>
      <c r="C247" s="143" t="s">
        <v>53</v>
      </c>
      <c r="D247" s="143" t="s">
        <v>178</v>
      </c>
      <c r="E247" s="143" t="s">
        <v>19</v>
      </c>
      <c r="F247" s="41">
        <v>350000</v>
      </c>
      <c r="G247" s="52"/>
      <c r="H247" s="61"/>
    </row>
    <row r="248" spans="1:8" s="5" customFormat="1" ht="15.75" hidden="1" x14ac:dyDescent="0.25">
      <c r="A248" s="25" t="s">
        <v>20</v>
      </c>
      <c r="B248" s="143" t="s">
        <v>4</v>
      </c>
      <c r="C248" s="143" t="s">
        <v>53</v>
      </c>
      <c r="D248" s="143" t="s">
        <v>178</v>
      </c>
      <c r="E248" s="143" t="s">
        <v>21</v>
      </c>
      <c r="F248" s="41">
        <f>F249</f>
        <v>0</v>
      </c>
      <c r="G248" s="52"/>
      <c r="H248" s="61"/>
    </row>
    <row r="249" spans="1:8" s="5" customFormat="1" ht="15.75" hidden="1" x14ac:dyDescent="0.25">
      <c r="A249" s="25" t="s">
        <v>281</v>
      </c>
      <c r="B249" s="143" t="s">
        <v>4</v>
      </c>
      <c r="C249" s="143" t="s">
        <v>53</v>
      </c>
      <c r="D249" s="143" t="s">
        <v>178</v>
      </c>
      <c r="E249" s="143" t="s">
        <v>280</v>
      </c>
      <c r="F249" s="41"/>
      <c r="G249" s="52"/>
      <c r="H249" s="61"/>
    </row>
    <row r="250" spans="1:8" s="5" customFormat="1" ht="36" hidden="1" x14ac:dyDescent="0.25">
      <c r="A250" s="25" t="s">
        <v>287</v>
      </c>
      <c r="B250" s="143" t="s">
        <v>4</v>
      </c>
      <c r="C250" s="143" t="s">
        <v>53</v>
      </c>
      <c r="D250" s="143" t="s">
        <v>288</v>
      </c>
      <c r="E250" s="143"/>
      <c r="F250" s="41">
        <f>F251</f>
        <v>0</v>
      </c>
      <c r="G250" s="52"/>
      <c r="H250" s="61"/>
    </row>
    <row r="251" spans="1:8" s="5" customFormat="1" ht="15.75" hidden="1" x14ac:dyDescent="0.25">
      <c r="A251" s="25" t="s">
        <v>289</v>
      </c>
      <c r="B251" s="143" t="s">
        <v>4</v>
      </c>
      <c r="C251" s="143" t="s">
        <v>53</v>
      </c>
      <c r="D251" s="143" t="s">
        <v>290</v>
      </c>
      <c r="E251" s="143"/>
      <c r="F251" s="41">
        <f>F252+F255+F258+F261</f>
        <v>0</v>
      </c>
      <c r="G251" s="52"/>
      <c r="H251" s="61"/>
    </row>
    <row r="252" spans="1:8" s="5" customFormat="1" ht="24" hidden="1" x14ac:dyDescent="0.25">
      <c r="A252" s="25" t="s">
        <v>307</v>
      </c>
      <c r="B252" s="143" t="s">
        <v>4</v>
      </c>
      <c r="C252" s="143" t="s">
        <v>53</v>
      </c>
      <c r="D252" s="143" t="s">
        <v>306</v>
      </c>
      <c r="E252" s="143"/>
      <c r="F252" s="58">
        <f>F253</f>
        <v>0</v>
      </c>
      <c r="G252" s="52"/>
      <c r="H252" s="61"/>
    </row>
    <row r="253" spans="1:8" s="5" customFormat="1" ht="24" hidden="1" x14ac:dyDescent="0.25">
      <c r="A253" s="24" t="s">
        <v>16</v>
      </c>
      <c r="B253" s="143" t="s">
        <v>4</v>
      </c>
      <c r="C253" s="143" t="s">
        <v>53</v>
      </c>
      <c r="D253" s="143" t="s">
        <v>306</v>
      </c>
      <c r="E253" s="143" t="s">
        <v>17</v>
      </c>
      <c r="F253" s="41">
        <f>F254</f>
        <v>0</v>
      </c>
      <c r="G253" s="52"/>
      <c r="H253" s="61"/>
    </row>
    <row r="254" spans="1:8" s="5" customFormat="1" ht="24" hidden="1" x14ac:dyDescent="0.25">
      <c r="A254" s="39" t="s">
        <v>18</v>
      </c>
      <c r="B254" s="143" t="s">
        <v>4</v>
      </c>
      <c r="C254" s="143" t="s">
        <v>53</v>
      </c>
      <c r="D254" s="143" t="s">
        <v>306</v>
      </c>
      <c r="E254" s="143" t="s">
        <v>19</v>
      </c>
      <c r="F254" s="41">
        <v>0</v>
      </c>
      <c r="G254" s="52"/>
      <c r="H254" s="61"/>
    </row>
    <row r="255" spans="1:8" s="5" customFormat="1" ht="15.75" hidden="1" x14ac:dyDescent="0.25">
      <c r="A255" s="39" t="s">
        <v>411</v>
      </c>
      <c r="B255" s="143" t="s">
        <v>4</v>
      </c>
      <c r="C255" s="143" t="s">
        <v>53</v>
      </c>
      <c r="D255" s="143" t="s">
        <v>410</v>
      </c>
      <c r="E255" s="143"/>
      <c r="F255" s="41">
        <f>F256</f>
        <v>0</v>
      </c>
      <c r="G255" s="52"/>
      <c r="H255" s="61"/>
    </row>
    <row r="256" spans="1:8" s="5" customFormat="1" ht="24" hidden="1" x14ac:dyDescent="0.25">
      <c r="A256" s="24" t="s">
        <v>16</v>
      </c>
      <c r="B256" s="143" t="s">
        <v>4</v>
      </c>
      <c r="C256" s="143" t="s">
        <v>53</v>
      </c>
      <c r="D256" s="143" t="s">
        <v>410</v>
      </c>
      <c r="E256" s="143" t="s">
        <v>17</v>
      </c>
      <c r="F256" s="41">
        <f>F257</f>
        <v>0</v>
      </c>
      <c r="G256" s="52"/>
      <c r="H256" s="61"/>
    </row>
    <row r="257" spans="1:8" s="5" customFormat="1" ht="24" hidden="1" x14ac:dyDescent="0.25">
      <c r="A257" s="24" t="s">
        <v>18</v>
      </c>
      <c r="B257" s="143" t="s">
        <v>4</v>
      </c>
      <c r="C257" s="143" t="s">
        <v>53</v>
      </c>
      <c r="D257" s="143" t="s">
        <v>410</v>
      </c>
      <c r="E257" s="143" t="s">
        <v>19</v>
      </c>
      <c r="F257" s="41"/>
      <c r="G257" s="52"/>
      <c r="H257" s="61"/>
    </row>
    <row r="258" spans="1:8" s="5" customFormat="1" ht="24.75" hidden="1" x14ac:dyDescent="0.25">
      <c r="A258" s="24" t="s">
        <v>401</v>
      </c>
      <c r="B258" s="143" t="s">
        <v>4</v>
      </c>
      <c r="C258" s="143" t="s">
        <v>53</v>
      </c>
      <c r="D258" s="143" t="s">
        <v>400</v>
      </c>
      <c r="E258" s="143"/>
      <c r="F258" s="58">
        <f>F259</f>
        <v>0</v>
      </c>
      <c r="G258" s="52"/>
      <c r="H258" s="61" t="s">
        <v>313</v>
      </c>
    </row>
    <row r="259" spans="1:8" s="5" customFormat="1" ht="24" hidden="1" x14ac:dyDescent="0.25">
      <c r="A259" s="24" t="s">
        <v>16</v>
      </c>
      <c r="B259" s="143" t="s">
        <v>4</v>
      </c>
      <c r="C259" s="143" t="s">
        <v>53</v>
      </c>
      <c r="D259" s="143" t="s">
        <v>400</v>
      </c>
      <c r="E259" s="143" t="s">
        <v>17</v>
      </c>
      <c r="F259" s="41">
        <f>F260</f>
        <v>0</v>
      </c>
      <c r="G259" s="52"/>
      <c r="H259" s="61"/>
    </row>
    <row r="260" spans="1:8" s="5" customFormat="1" ht="24" hidden="1" x14ac:dyDescent="0.25">
      <c r="A260" s="24" t="s">
        <v>18</v>
      </c>
      <c r="B260" s="143" t="s">
        <v>4</v>
      </c>
      <c r="C260" s="143" t="s">
        <v>53</v>
      </c>
      <c r="D260" s="143" t="s">
        <v>400</v>
      </c>
      <c r="E260" s="143" t="s">
        <v>19</v>
      </c>
      <c r="F260" s="41">
        <v>0</v>
      </c>
      <c r="G260" s="52"/>
      <c r="H260" s="61"/>
    </row>
    <row r="261" spans="1:8" s="5" customFormat="1" ht="15.75" hidden="1" x14ac:dyDescent="0.25">
      <c r="A261" s="24" t="s">
        <v>403</v>
      </c>
      <c r="B261" s="143" t="s">
        <v>4</v>
      </c>
      <c r="C261" s="143" t="s">
        <v>53</v>
      </c>
      <c r="D261" s="143" t="s">
        <v>312</v>
      </c>
      <c r="E261" s="143"/>
      <c r="F261" s="58">
        <f>F262</f>
        <v>0</v>
      </c>
      <c r="G261" s="52"/>
      <c r="H261" s="134"/>
    </row>
    <row r="262" spans="1:8" s="5" customFormat="1" ht="24" hidden="1" x14ac:dyDescent="0.25">
      <c r="A262" s="24" t="s">
        <v>16</v>
      </c>
      <c r="B262" s="143" t="s">
        <v>4</v>
      </c>
      <c r="C262" s="143" t="s">
        <v>53</v>
      </c>
      <c r="D262" s="143" t="s">
        <v>312</v>
      </c>
      <c r="E262" s="143" t="s">
        <v>17</v>
      </c>
      <c r="F262" s="41">
        <f>F263</f>
        <v>0</v>
      </c>
      <c r="G262" s="52"/>
      <c r="H262" s="134"/>
    </row>
    <row r="263" spans="1:8" s="5" customFormat="1" ht="24" hidden="1" x14ac:dyDescent="0.25">
      <c r="A263" s="24" t="s">
        <v>18</v>
      </c>
      <c r="B263" s="143" t="s">
        <v>4</v>
      </c>
      <c r="C263" s="143" t="s">
        <v>53</v>
      </c>
      <c r="D263" s="143" t="s">
        <v>312</v>
      </c>
      <c r="E263" s="143" t="s">
        <v>19</v>
      </c>
      <c r="F263" s="41"/>
      <c r="G263" s="52"/>
      <c r="H263" s="134"/>
    </row>
    <row r="264" spans="1:8" s="5" customFormat="1" ht="15.75" x14ac:dyDescent="0.25">
      <c r="A264" s="15" t="s">
        <v>244</v>
      </c>
      <c r="B264" s="156" t="s">
        <v>4</v>
      </c>
      <c r="C264" s="156" t="s">
        <v>55</v>
      </c>
      <c r="D264" s="156"/>
      <c r="E264" s="156"/>
      <c r="F264" s="40">
        <f>F265+F290+F298</f>
        <v>32658633.700000003</v>
      </c>
      <c r="G264" s="52"/>
      <c r="H264" s="61"/>
    </row>
    <row r="265" spans="1:8" s="5" customFormat="1" ht="24" x14ac:dyDescent="0.25">
      <c r="A265" s="26" t="s">
        <v>108</v>
      </c>
      <c r="B265" s="143" t="s">
        <v>4</v>
      </c>
      <c r="C265" s="143" t="s">
        <v>55</v>
      </c>
      <c r="D265" s="143" t="s">
        <v>114</v>
      </c>
      <c r="E265" s="143"/>
      <c r="F265" s="41">
        <f>F266</f>
        <v>28219293.560000002</v>
      </c>
      <c r="G265" s="52"/>
      <c r="H265" s="61"/>
    </row>
    <row r="266" spans="1:8" s="5" customFormat="1" ht="24" x14ac:dyDescent="0.25">
      <c r="A266" s="36" t="s">
        <v>166</v>
      </c>
      <c r="B266" s="157" t="s">
        <v>4</v>
      </c>
      <c r="C266" s="143" t="s">
        <v>55</v>
      </c>
      <c r="D266" s="143" t="s">
        <v>141</v>
      </c>
      <c r="E266" s="143"/>
      <c r="F266" s="41">
        <f>F276+F281+F284+F287+F267+F270+F273</f>
        <v>28219293.560000002</v>
      </c>
      <c r="G266" s="52"/>
      <c r="H266" s="61"/>
    </row>
    <row r="267" spans="1:8" s="5" customFormat="1" ht="60" hidden="1" x14ac:dyDescent="0.25">
      <c r="A267" s="59" t="s">
        <v>309</v>
      </c>
      <c r="B267" s="157" t="s">
        <v>4</v>
      </c>
      <c r="C267" s="143" t="s">
        <v>55</v>
      </c>
      <c r="D267" s="143" t="s">
        <v>308</v>
      </c>
      <c r="E267" s="143"/>
      <c r="F267" s="58">
        <f>F268</f>
        <v>0</v>
      </c>
      <c r="G267" s="52"/>
      <c r="H267" s="61"/>
    </row>
    <row r="268" spans="1:8" s="5" customFormat="1" ht="24" hidden="1" x14ac:dyDescent="0.25">
      <c r="A268" s="24" t="s">
        <v>16</v>
      </c>
      <c r="B268" s="157" t="s">
        <v>4</v>
      </c>
      <c r="C268" s="143" t="s">
        <v>55</v>
      </c>
      <c r="D268" s="143" t="s">
        <v>308</v>
      </c>
      <c r="E268" s="143" t="s">
        <v>17</v>
      </c>
      <c r="F268" s="41">
        <f>F269</f>
        <v>0</v>
      </c>
      <c r="G268" s="52"/>
      <c r="H268" s="61"/>
    </row>
    <row r="269" spans="1:8" s="5" customFormat="1" ht="24" hidden="1" x14ac:dyDescent="0.25">
      <c r="A269" s="24" t="s">
        <v>18</v>
      </c>
      <c r="B269" s="157" t="s">
        <v>4</v>
      </c>
      <c r="C269" s="143" t="s">
        <v>55</v>
      </c>
      <c r="D269" s="143" t="s">
        <v>308</v>
      </c>
      <c r="E269" s="143" t="s">
        <v>19</v>
      </c>
      <c r="F269" s="41"/>
      <c r="G269" s="52"/>
      <c r="H269" s="61"/>
    </row>
    <row r="270" spans="1:8" s="5" customFormat="1" ht="24" hidden="1" x14ac:dyDescent="0.25">
      <c r="A270" s="17" t="s">
        <v>442</v>
      </c>
      <c r="B270" s="157" t="s">
        <v>4</v>
      </c>
      <c r="C270" s="143" t="s">
        <v>55</v>
      </c>
      <c r="D270" s="143" t="s">
        <v>443</v>
      </c>
      <c r="E270" s="143"/>
      <c r="F270" s="41">
        <f>F271</f>
        <v>0</v>
      </c>
      <c r="G270" s="52"/>
      <c r="H270" s="134"/>
    </row>
    <row r="271" spans="1:8" s="5" customFormat="1" ht="24" hidden="1" x14ac:dyDescent="0.25">
      <c r="A271" s="24" t="s">
        <v>398</v>
      </c>
      <c r="B271" s="157" t="s">
        <v>4</v>
      </c>
      <c r="C271" s="143" t="s">
        <v>55</v>
      </c>
      <c r="D271" s="143" t="s">
        <v>443</v>
      </c>
      <c r="E271" s="143" t="s">
        <v>17</v>
      </c>
      <c r="F271" s="41">
        <f>F272</f>
        <v>0</v>
      </c>
      <c r="G271" s="52"/>
      <c r="H271" s="134"/>
    </row>
    <row r="272" spans="1:8" s="5" customFormat="1" ht="24" hidden="1" x14ac:dyDescent="0.25">
      <c r="A272" s="24" t="s">
        <v>399</v>
      </c>
      <c r="B272" s="157" t="s">
        <v>4</v>
      </c>
      <c r="C272" s="143" t="s">
        <v>55</v>
      </c>
      <c r="D272" s="143" t="s">
        <v>443</v>
      </c>
      <c r="E272" s="143" t="s">
        <v>19</v>
      </c>
      <c r="F272" s="41"/>
      <c r="G272" s="52"/>
      <c r="H272" s="134"/>
    </row>
    <row r="273" spans="1:8" s="5" customFormat="1" ht="24" hidden="1" x14ac:dyDescent="0.25">
      <c r="A273" s="24" t="s">
        <v>307</v>
      </c>
      <c r="B273" s="157" t="s">
        <v>4</v>
      </c>
      <c r="C273" s="143" t="s">
        <v>55</v>
      </c>
      <c r="D273" s="143" t="s">
        <v>402</v>
      </c>
      <c r="E273" s="143"/>
      <c r="F273" s="41">
        <f>F274</f>
        <v>0</v>
      </c>
      <c r="G273" s="52"/>
      <c r="H273" s="133"/>
    </row>
    <row r="274" spans="1:8" s="5" customFormat="1" ht="24" hidden="1" x14ac:dyDescent="0.25">
      <c r="A274" s="24" t="s">
        <v>398</v>
      </c>
      <c r="B274" s="157" t="s">
        <v>4</v>
      </c>
      <c r="C274" s="143" t="s">
        <v>55</v>
      </c>
      <c r="D274" s="143" t="s">
        <v>402</v>
      </c>
      <c r="E274" s="143" t="s">
        <v>17</v>
      </c>
      <c r="F274" s="41">
        <f>F275</f>
        <v>0</v>
      </c>
      <c r="G274" s="52"/>
      <c r="H274" s="133"/>
    </row>
    <row r="275" spans="1:8" s="5" customFormat="1" ht="24" hidden="1" x14ac:dyDescent="0.25">
      <c r="A275" s="24" t="s">
        <v>399</v>
      </c>
      <c r="B275" s="157" t="s">
        <v>4</v>
      </c>
      <c r="C275" s="143" t="s">
        <v>55</v>
      </c>
      <c r="D275" s="143" t="s">
        <v>402</v>
      </c>
      <c r="E275" s="143" t="s">
        <v>19</v>
      </c>
      <c r="F275" s="41"/>
      <c r="G275" s="52"/>
      <c r="H275" s="133"/>
    </row>
    <row r="276" spans="1:8" s="5" customFormat="1" ht="15.75" x14ac:dyDescent="0.25">
      <c r="A276" s="24" t="s">
        <v>56</v>
      </c>
      <c r="B276" s="157" t="s">
        <v>4</v>
      </c>
      <c r="C276" s="143" t="s">
        <v>55</v>
      </c>
      <c r="D276" s="143" t="s">
        <v>143</v>
      </c>
      <c r="E276" s="143"/>
      <c r="F276" s="41">
        <f>F277+F279</f>
        <v>8544837.5300000012</v>
      </c>
      <c r="G276" s="52"/>
      <c r="H276" s="61"/>
    </row>
    <row r="277" spans="1:8" s="5" customFormat="1" ht="24" x14ac:dyDescent="0.25">
      <c r="A277" s="24" t="s">
        <v>16</v>
      </c>
      <c r="B277" s="157" t="s">
        <v>4</v>
      </c>
      <c r="C277" s="143" t="s">
        <v>55</v>
      </c>
      <c r="D277" s="143" t="s">
        <v>143</v>
      </c>
      <c r="E277" s="143" t="s">
        <v>17</v>
      </c>
      <c r="F277" s="41">
        <f t="shared" ref="F277" si="14">F278</f>
        <v>8544837.5300000012</v>
      </c>
      <c r="G277" s="52"/>
      <c r="H277" s="61"/>
    </row>
    <row r="278" spans="1:8" s="5" customFormat="1" ht="24" x14ac:dyDescent="0.25">
      <c r="A278" s="25" t="s">
        <v>18</v>
      </c>
      <c r="B278" s="157" t="s">
        <v>4</v>
      </c>
      <c r="C278" s="143" t="s">
        <v>55</v>
      </c>
      <c r="D278" s="143" t="s">
        <v>143</v>
      </c>
      <c r="E278" s="143" t="s">
        <v>19</v>
      </c>
      <c r="F278" s="41">
        <f>3000000+5544837.53</f>
        <v>8544837.5300000012</v>
      </c>
      <c r="G278" s="52"/>
      <c r="H278" s="61"/>
    </row>
    <row r="279" spans="1:8" s="5" customFormat="1" ht="15.75" hidden="1" x14ac:dyDescent="0.25">
      <c r="A279" s="25" t="s">
        <v>20</v>
      </c>
      <c r="B279" s="157" t="s">
        <v>4</v>
      </c>
      <c r="C279" s="143" t="s">
        <v>55</v>
      </c>
      <c r="D279" s="143" t="s">
        <v>143</v>
      </c>
      <c r="E279" s="143" t="s">
        <v>21</v>
      </c>
      <c r="F279" s="41">
        <f>F280</f>
        <v>0</v>
      </c>
      <c r="G279" s="52"/>
      <c r="H279" s="61"/>
    </row>
    <row r="280" spans="1:8" s="5" customFormat="1" ht="15.75" hidden="1" x14ac:dyDescent="0.25">
      <c r="A280" s="33" t="s">
        <v>282</v>
      </c>
      <c r="B280" s="157" t="s">
        <v>4</v>
      </c>
      <c r="C280" s="143" t="s">
        <v>55</v>
      </c>
      <c r="D280" s="143" t="s">
        <v>143</v>
      </c>
      <c r="E280" s="143" t="s">
        <v>23</v>
      </c>
      <c r="F280" s="41"/>
      <c r="G280" s="52"/>
      <c r="H280" s="61"/>
    </row>
    <row r="281" spans="1:8" s="5" customFormat="1" ht="15.75" x14ac:dyDescent="0.25">
      <c r="A281" s="24" t="s">
        <v>102</v>
      </c>
      <c r="B281" s="157" t="s">
        <v>4</v>
      </c>
      <c r="C281" s="143" t="s">
        <v>55</v>
      </c>
      <c r="D281" s="143" t="s">
        <v>144</v>
      </c>
      <c r="E281" s="143"/>
      <c r="F281" s="41">
        <f t="shared" ref="F281:F282" si="15">F282</f>
        <v>5373100</v>
      </c>
      <c r="G281" s="52"/>
      <c r="H281" s="61"/>
    </row>
    <row r="282" spans="1:8" s="5" customFormat="1" ht="24" x14ac:dyDescent="0.25">
      <c r="A282" s="24" t="s">
        <v>16</v>
      </c>
      <c r="B282" s="157" t="s">
        <v>4</v>
      </c>
      <c r="C282" s="143" t="s">
        <v>55</v>
      </c>
      <c r="D282" s="143" t="s">
        <v>144</v>
      </c>
      <c r="E282" s="143" t="s">
        <v>17</v>
      </c>
      <c r="F282" s="41">
        <f t="shared" si="15"/>
        <v>5373100</v>
      </c>
      <c r="G282" s="52"/>
      <c r="H282" s="61"/>
    </row>
    <row r="283" spans="1:8" s="6" customFormat="1" ht="24" x14ac:dyDescent="0.25">
      <c r="A283" s="24" t="s">
        <v>18</v>
      </c>
      <c r="B283" s="157" t="s">
        <v>4</v>
      </c>
      <c r="C283" s="143" t="s">
        <v>55</v>
      </c>
      <c r="D283" s="143" t="s">
        <v>144</v>
      </c>
      <c r="E283" s="143" t="s">
        <v>19</v>
      </c>
      <c r="F283" s="41">
        <v>5373100</v>
      </c>
      <c r="G283" s="52"/>
      <c r="H283" s="63"/>
    </row>
    <row r="284" spans="1:8" s="5" customFormat="1" ht="15.75" x14ac:dyDescent="0.25">
      <c r="A284" s="24" t="s">
        <v>142</v>
      </c>
      <c r="B284" s="157" t="s">
        <v>4</v>
      </c>
      <c r="C284" s="143" t="s">
        <v>55</v>
      </c>
      <c r="D284" s="143" t="s">
        <v>145</v>
      </c>
      <c r="E284" s="143"/>
      <c r="F284" s="41">
        <f>F285</f>
        <v>3000000</v>
      </c>
      <c r="G284" s="52"/>
      <c r="H284" s="61"/>
    </row>
    <row r="285" spans="1:8" s="5" customFormat="1" ht="24" x14ac:dyDescent="0.25">
      <c r="A285" s="24" t="s">
        <v>16</v>
      </c>
      <c r="B285" s="157" t="s">
        <v>4</v>
      </c>
      <c r="C285" s="143" t="s">
        <v>55</v>
      </c>
      <c r="D285" s="143" t="s">
        <v>145</v>
      </c>
      <c r="E285" s="143" t="s">
        <v>17</v>
      </c>
      <c r="F285" s="41">
        <f t="shared" ref="F285" si="16">F286</f>
        <v>3000000</v>
      </c>
      <c r="G285" s="52"/>
      <c r="H285" s="61"/>
    </row>
    <row r="286" spans="1:8" s="5" customFormat="1" ht="24" x14ac:dyDescent="0.25">
      <c r="A286" s="24" t="s">
        <v>18</v>
      </c>
      <c r="B286" s="157" t="s">
        <v>4</v>
      </c>
      <c r="C286" s="143" t="s">
        <v>55</v>
      </c>
      <c r="D286" s="143" t="s">
        <v>145</v>
      </c>
      <c r="E286" s="143" t="s">
        <v>19</v>
      </c>
      <c r="F286" s="41">
        <v>3000000</v>
      </c>
      <c r="G286" s="52"/>
      <c r="H286" s="61"/>
    </row>
    <row r="287" spans="1:8" s="5" customFormat="1" ht="15.75" x14ac:dyDescent="0.25">
      <c r="A287" s="24" t="s">
        <v>57</v>
      </c>
      <c r="B287" s="157" t="s">
        <v>4</v>
      </c>
      <c r="C287" s="143" t="s">
        <v>55</v>
      </c>
      <c r="D287" s="143" t="s">
        <v>146</v>
      </c>
      <c r="E287" s="143"/>
      <c r="F287" s="41">
        <f>F288</f>
        <v>11301356.030000001</v>
      </c>
      <c r="G287" s="52"/>
      <c r="H287" s="61"/>
    </row>
    <row r="288" spans="1:8" s="5" customFormat="1" ht="24" x14ac:dyDescent="0.25">
      <c r="A288" s="24" t="s">
        <v>16</v>
      </c>
      <c r="B288" s="157" t="s">
        <v>4</v>
      </c>
      <c r="C288" s="143" t="s">
        <v>55</v>
      </c>
      <c r="D288" s="143" t="s">
        <v>146</v>
      </c>
      <c r="E288" s="143" t="s">
        <v>17</v>
      </c>
      <c r="F288" s="41">
        <f>F289</f>
        <v>11301356.030000001</v>
      </c>
      <c r="G288" s="52"/>
      <c r="H288" s="61"/>
    </row>
    <row r="289" spans="1:8" s="5" customFormat="1" ht="24.75" x14ac:dyDescent="0.25">
      <c r="A289" s="24" t="s">
        <v>18</v>
      </c>
      <c r="B289" s="157" t="s">
        <v>4</v>
      </c>
      <c r="C289" s="143" t="s">
        <v>55</v>
      </c>
      <c r="D289" s="143" t="s">
        <v>146</v>
      </c>
      <c r="E289" s="143" t="s">
        <v>19</v>
      </c>
      <c r="F289" s="41">
        <f>11108721.3+192214+420.73</f>
        <v>11301356.030000001</v>
      </c>
      <c r="G289" s="52"/>
      <c r="H289" s="61" t="s">
        <v>315</v>
      </c>
    </row>
    <row r="290" spans="1:8" s="5" customFormat="1" ht="24" x14ac:dyDescent="0.25">
      <c r="A290" s="26" t="s">
        <v>227</v>
      </c>
      <c r="B290" s="143" t="s">
        <v>4</v>
      </c>
      <c r="C290" s="143" t="s">
        <v>55</v>
      </c>
      <c r="D290" s="143" t="s">
        <v>228</v>
      </c>
      <c r="E290" s="143"/>
      <c r="F290" s="41">
        <f>F291</f>
        <v>4439340.1399999997</v>
      </c>
      <c r="G290" s="52"/>
      <c r="H290" s="61"/>
    </row>
    <row r="291" spans="1:8" s="5" customFormat="1" ht="24" x14ac:dyDescent="0.25">
      <c r="A291" s="25" t="s">
        <v>407</v>
      </c>
      <c r="B291" s="157" t="s">
        <v>4</v>
      </c>
      <c r="C291" s="143" t="s">
        <v>55</v>
      </c>
      <c r="D291" s="143" t="s">
        <v>273</v>
      </c>
      <c r="E291" s="143"/>
      <c r="F291" s="41">
        <f>F295+F292</f>
        <v>4439340.1399999997</v>
      </c>
      <c r="G291" s="52"/>
      <c r="H291" s="61"/>
    </row>
    <row r="292" spans="1:8" s="5" customFormat="1" ht="48" hidden="1" x14ac:dyDescent="0.25">
      <c r="A292" s="24" t="s">
        <v>427</v>
      </c>
      <c r="B292" s="157" t="s">
        <v>4</v>
      </c>
      <c r="C292" s="143" t="s">
        <v>55</v>
      </c>
      <c r="D292" s="143" t="s">
        <v>425</v>
      </c>
      <c r="E292" s="143"/>
      <c r="F292" s="41">
        <f>F293</f>
        <v>0</v>
      </c>
      <c r="G292" s="52"/>
      <c r="H292" s="134"/>
    </row>
    <row r="293" spans="1:8" s="5" customFormat="1" ht="15.75" hidden="1" x14ac:dyDescent="0.25">
      <c r="A293" s="24" t="s">
        <v>259</v>
      </c>
      <c r="B293" s="157" t="s">
        <v>4</v>
      </c>
      <c r="C293" s="143" t="s">
        <v>55</v>
      </c>
      <c r="D293" s="143" t="s">
        <v>425</v>
      </c>
      <c r="E293" s="143" t="s">
        <v>257</v>
      </c>
      <c r="F293" s="41">
        <f>F294</f>
        <v>0</v>
      </c>
      <c r="G293" s="52"/>
      <c r="H293" s="134"/>
    </row>
    <row r="294" spans="1:8" s="5" customFormat="1" ht="15.75" hidden="1" x14ac:dyDescent="0.25">
      <c r="A294" s="24" t="s">
        <v>426</v>
      </c>
      <c r="B294" s="157" t="s">
        <v>4</v>
      </c>
      <c r="C294" s="143" t="s">
        <v>55</v>
      </c>
      <c r="D294" s="143" t="s">
        <v>425</v>
      </c>
      <c r="E294" s="143" t="s">
        <v>258</v>
      </c>
      <c r="F294" s="41"/>
      <c r="G294" s="52"/>
      <c r="H294" s="134"/>
    </row>
    <row r="295" spans="1:8" s="5" customFormat="1" ht="24" x14ac:dyDescent="0.25">
      <c r="A295" s="24" t="s">
        <v>327</v>
      </c>
      <c r="B295" s="157" t="s">
        <v>4</v>
      </c>
      <c r="C295" s="143" t="s">
        <v>55</v>
      </c>
      <c r="D295" s="143" t="s">
        <v>328</v>
      </c>
      <c r="E295" s="143"/>
      <c r="F295" s="41">
        <f>F296</f>
        <v>4439340.1399999997</v>
      </c>
      <c r="G295" s="52"/>
      <c r="H295" s="61"/>
    </row>
    <row r="296" spans="1:8" s="5" customFormat="1" ht="24" x14ac:dyDescent="0.25">
      <c r="A296" s="24" t="s">
        <v>16</v>
      </c>
      <c r="B296" s="157" t="s">
        <v>4</v>
      </c>
      <c r="C296" s="143" t="s">
        <v>55</v>
      </c>
      <c r="D296" s="143" t="s">
        <v>328</v>
      </c>
      <c r="E296" s="143" t="s">
        <v>17</v>
      </c>
      <c r="F296" s="41">
        <f>F297</f>
        <v>4439340.1399999997</v>
      </c>
      <c r="G296" s="52"/>
      <c r="H296" s="61"/>
    </row>
    <row r="297" spans="1:8" s="5" customFormat="1" ht="24" x14ac:dyDescent="0.25">
      <c r="A297" s="25" t="s">
        <v>18</v>
      </c>
      <c r="B297" s="157" t="s">
        <v>4</v>
      </c>
      <c r="C297" s="143" t="s">
        <v>55</v>
      </c>
      <c r="D297" s="143" t="s">
        <v>328</v>
      </c>
      <c r="E297" s="143" t="s">
        <v>19</v>
      </c>
      <c r="F297" s="232">
        <f>4301720.6+137619.54</f>
        <v>4439340.1399999997</v>
      </c>
      <c r="G297" s="52"/>
      <c r="H297" s="61"/>
    </row>
    <row r="298" spans="1:8" s="5" customFormat="1" ht="48" hidden="1" x14ac:dyDescent="0.25">
      <c r="A298" s="26" t="s">
        <v>287</v>
      </c>
      <c r="B298" s="157" t="s">
        <v>4</v>
      </c>
      <c r="C298" s="143" t="s">
        <v>55</v>
      </c>
      <c r="D298" s="143" t="s">
        <v>288</v>
      </c>
      <c r="E298" s="143"/>
      <c r="F298" s="41">
        <f>F299</f>
        <v>0</v>
      </c>
      <c r="G298" s="52"/>
      <c r="H298" s="61"/>
    </row>
    <row r="299" spans="1:8" s="5" customFormat="1" ht="15.75" hidden="1" x14ac:dyDescent="0.25">
      <c r="A299" s="25" t="s">
        <v>289</v>
      </c>
      <c r="B299" s="157" t="s">
        <v>4</v>
      </c>
      <c r="C299" s="143" t="s">
        <v>55</v>
      </c>
      <c r="D299" s="143" t="s">
        <v>290</v>
      </c>
      <c r="E299" s="143"/>
      <c r="F299" s="41">
        <f>F300+F303+F306</f>
        <v>0</v>
      </c>
      <c r="G299" s="52"/>
      <c r="H299" s="61"/>
    </row>
    <row r="300" spans="1:8" s="5" customFormat="1" ht="24" hidden="1" x14ac:dyDescent="0.25">
      <c r="A300" s="25" t="s">
        <v>283</v>
      </c>
      <c r="B300" s="157" t="s">
        <v>4</v>
      </c>
      <c r="C300" s="143" t="s">
        <v>55</v>
      </c>
      <c r="D300" s="143" t="s">
        <v>284</v>
      </c>
      <c r="E300" s="143"/>
      <c r="F300" s="41">
        <f>F301</f>
        <v>0</v>
      </c>
      <c r="G300" s="52"/>
      <c r="H300" s="61"/>
    </row>
    <row r="301" spans="1:8" s="5" customFormat="1" ht="24" hidden="1" x14ac:dyDescent="0.25">
      <c r="A301" s="24" t="s">
        <v>16</v>
      </c>
      <c r="B301" s="157" t="s">
        <v>4</v>
      </c>
      <c r="C301" s="143" t="s">
        <v>55</v>
      </c>
      <c r="D301" s="143" t="s">
        <v>284</v>
      </c>
      <c r="E301" s="143" t="s">
        <v>17</v>
      </c>
      <c r="F301" s="41">
        <f>F302</f>
        <v>0</v>
      </c>
      <c r="G301" s="52"/>
      <c r="H301" s="61"/>
    </row>
    <row r="302" spans="1:8" s="5" customFormat="1" ht="24" hidden="1" x14ac:dyDescent="0.25">
      <c r="A302" s="25" t="s">
        <v>18</v>
      </c>
      <c r="B302" s="157" t="s">
        <v>4</v>
      </c>
      <c r="C302" s="143" t="s">
        <v>55</v>
      </c>
      <c r="D302" s="143" t="s">
        <v>284</v>
      </c>
      <c r="E302" s="143" t="s">
        <v>19</v>
      </c>
      <c r="F302" s="46"/>
      <c r="G302" s="52"/>
      <c r="H302" s="61"/>
    </row>
    <row r="303" spans="1:8" s="5" customFormat="1" ht="24" hidden="1" x14ac:dyDescent="0.25">
      <c r="A303" s="24" t="s">
        <v>424</v>
      </c>
      <c r="B303" s="157" t="s">
        <v>4</v>
      </c>
      <c r="C303" s="143" t="s">
        <v>55</v>
      </c>
      <c r="D303" s="143" t="s">
        <v>423</v>
      </c>
      <c r="E303" s="143"/>
      <c r="F303" s="41">
        <f>F304</f>
        <v>0</v>
      </c>
      <c r="G303" s="52"/>
      <c r="H303" s="61"/>
    </row>
    <row r="304" spans="1:8" s="5" customFormat="1" ht="25.5" hidden="1" customHeight="1" x14ac:dyDescent="0.25">
      <c r="A304" s="24" t="s">
        <v>16</v>
      </c>
      <c r="B304" s="157" t="s">
        <v>4</v>
      </c>
      <c r="C304" s="143" t="s">
        <v>55</v>
      </c>
      <c r="D304" s="143" t="s">
        <v>423</v>
      </c>
      <c r="E304" s="143" t="s">
        <v>17</v>
      </c>
      <c r="F304" s="41">
        <f>F305</f>
        <v>0</v>
      </c>
      <c r="G304" s="52"/>
      <c r="H304" s="61"/>
    </row>
    <row r="305" spans="1:8" s="5" customFormat="1" ht="24" hidden="1" x14ac:dyDescent="0.25">
      <c r="A305" s="24" t="s">
        <v>18</v>
      </c>
      <c r="B305" s="157" t="s">
        <v>4</v>
      </c>
      <c r="C305" s="143" t="s">
        <v>55</v>
      </c>
      <c r="D305" s="143" t="s">
        <v>423</v>
      </c>
      <c r="E305" s="143" t="s">
        <v>19</v>
      </c>
      <c r="F305" s="41"/>
      <c r="G305" s="52"/>
      <c r="H305" s="61"/>
    </row>
    <row r="306" spans="1:8" s="5" customFormat="1" ht="36" hidden="1" x14ac:dyDescent="0.25">
      <c r="A306" s="25" t="s">
        <v>286</v>
      </c>
      <c r="B306" s="157" t="s">
        <v>4</v>
      </c>
      <c r="C306" s="143" t="s">
        <v>55</v>
      </c>
      <c r="D306" s="143" t="s">
        <v>285</v>
      </c>
      <c r="E306" s="143"/>
      <c r="F306" s="41">
        <f>F307</f>
        <v>0</v>
      </c>
      <c r="G306" s="52"/>
      <c r="H306" s="61"/>
    </row>
    <row r="307" spans="1:8" s="5" customFormat="1" ht="24" hidden="1" x14ac:dyDescent="0.25">
      <c r="A307" s="24" t="s">
        <v>16</v>
      </c>
      <c r="B307" s="157" t="s">
        <v>4</v>
      </c>
      <c r="C307" s="143" t="s">
        <v>55</v>
      </c>
      <c r="D307" s="143" t="s">
        <v>285</v>
      </c>
      <c r="E307" s="143" t="s">
        <v>17</v>
      </c>
      <c r="F307" s="41">
        <f>F308</f>
        <v>0</v>
      </c>
      <c r="G307" s="52"/>
      <c r="H307" s="61"/>
    </row>
    <row r="308" spans="1:8" s="5" customFormat="1" ht="24" hidden="1" x14ac:dyDescent="0.25">
      <c r="A308" s="25" t="s">
        <v>18</v>
      </c>
      <c r="B308" s="157" t="s">
        <v>4</v>
      </c>
      <c r="C308" s="143" t="s">
        <v>55</v>
      </c>
      <c r="D308" s="143" t="s">
        <v>285</v>
      </c>
      <c r="E308" s="143" t="s">
        <v>19</v>
      </c>
      <c r="F308" s="41"/>
      <c r="G308" s="52"/>
      <c r="H308" s="61"/>
    </row>
    <row r="309" spans="1:8" s="5" customFormat="1" ht="15.75" hidden="1" x14ac:dyDescent="0.25">
      <c r="A309" s="25" t="s">
        <v>325</v>
      </c>
      <c r="B309" s="165" t="s">
        <v>4</v>
      </c>
      <c r="C309" s="166" t="s">
        <v>324</v>
      </c>
      <c r="D309" s="143"/>
      <c r="E309" s="143"/>
      <c r="F309" s="45">
        <f>F310</f>
        <v>0</v>
      </c>
      <c r="G309" s="52"/>
      <c r="H309" s="61"/>
    </row>
    <row r="310" spans="1:8" s="5" customFormat="1" ht="24" hidden="1" x14ac:dyDescent="0.25">
      <c r="A310" s="15" t="s">
        <v>311</v>
      </c>
      <c r="B310" s="156" t="s">
        <v>4</v>
      </c>
      <c r="C310" s="156" t="s">
        <v>310</v>
      </c>
      <c r="D310" s="156"/>
      <c r="E310" s="156"/>
      <c r="F310" s="60">
        <f>F311+F337+F342</f>
        <v>0</v>
      </c>
      <c r="G310" s="52"/>
      <c r="H310" s="61"/>
    </row>
    <row r="311" spans="1:8" s="5" customFormat="1" ht="24" hidden="1" x14ac:dyDescent="0.25">
      <c r="A311" s="26" t="s">
        <v>108</v>
      </c>
      <c r="B311" s="157" t="s">
        <v>4</v>
      </c>
      <c r="C311" s="143" t="s">
        <v>310</v>
      </c>
      <c r="D311" s="143" t="s">
        <v>114</v>
      </c>
      <c r="E311" s="143"/>
      <c r="F311" s="41">
        <f>F312</f>
        <v>0</v>
      </c>
      <c r="G311" s="52"/>
      <c r="H311" s="61"/>
    </row>
    <row r="312" spans="1:8" s="5" customFormat="1" ht="24" hidden="1" x14ac:dyDescent="0.25">
      <c r="A312" s="36" t="s">
        <v>166</v>
      </c>
      <c r="B312" s="157" t="s">
        <v>4</v>
      </c>
      <c r="C312" s="143" t="s">
        <v>310</v>
      </c>
      <c r="D312" s="143" t="s">
        <v>141</v>
      </c>
      <c r="E312" s="143"/>
      <c r="F312" s="41">
        <f>F313</f>
        <v>0</v>
      </c>
      <c r="G312" s="52"/>
      <c r="H312" s="61"/>
    </row>
    <row r="313" spans="1:8" s="5" customFormat="1" ht="120" hidden="1" x14ac:dyDescent="0.25">
      <c r="A313" s="25" t="s">
        <v>438</v>
      </c>
      <c r="B313" s="157" t="s">
        <v>4</v>
      </c>
      <c r="C313" s="143" t="s">
        <v>310</v>
      </c>
      <c r="D313" s="143" t="s">
        <v>437</v>
      </c>
      <c r="E313" s="143"/>
      <c r="F313" s="41">
        <f>F314</f>
        <v>0</v>
      </c>
      <c r="G313" s="52"/>
      <c r="H313" s="61"/>
    </row>
    <row r="314" spans="1:8" s="5" customFormat="1" ht="24" hidden="1" x14ac:dyDescent="0.25">
      <c r="A314" s="24" t="s">
        <v>16</v>
      </c>
      <c r="B314" s="157" t="s">
        <v>4</v>
      </c>
      <c r="C314" s="143" t="s">
        <v>310</v>
      </c>
      <c r="D314" s="143" t="s">
        <v>437</v>
      </c>
      <c r="E314" s="143" t="s">
        <v>17</v>
      </c>
      <c r="F314" s="41">
        <f>F315</f>
        <v>0</v>
      </c>
      <c r="G314" s="52"/>
      <c r="H314" s="61"/>
    </row>
    <row r="315" spans="1:8" s="5" customFormat="1" ht="24" hidden="1" x14ac:dyDescent="0.25">
      <c r="A315" s="25" t="s">
        <v>18</v>
      </c>
      <c r="B315" s="157" t="s">
        <v>4</v>
      </c>
      <c r="C315" s="143" t="s">
        <v>310</v>
      </c>
      <c r="D315" s="143" t="s">
        <v>437</v>
      </c>
      <c r="E315" s="143" t="s">
        <v>19</v>
      </c>
      <c r="F315" s="41"/>
      <c r="G315" s="52"/>
      <c r="H315" s="61"/>
    </row>
    <row r="316" spans="1:8" s="145" customFormat="1" ht="15.75" x14ac:dyDescent="0.25">
      <c r="A316" s="138" t="s">
        <v>245</v>
      </c>
      <c r="B316" s="152" t="s">
        <v>4</v>
      </c>
      <c r="C316" s="153" t="s">
        <v>58</v>
      </c>
      <c r="D316" s="155"/>
      <c r="E316" s="155"/>
      <c r="F316" s="47">
        <f>F317</f>
        <v>55000</v>
      </c>
      <c r="G316" s="55"/>
      <c r="H316" s="144"/>
    </row>
    <row r="317" spans="1:8" s="6" customFormat="1" ht="15.75" x14ac:dyDescent="0.25">
      <c r="A317" s="15" t="s">
        <v>148</v>
      </c>
      <c r="B317" s="156" t="s">
        <v>4</v>
      </c>
      <c r="C317" s="156" t="s">
        <v>59</v>
      </c>
      <c r="D317" s="156"/>
      <c r="E317" s="156"/>
      <c r="F317" s="40">
        <f>F318</f>
        <v>55000</v>
      </c>
      <c r="G317" s="52"/>
      <c r="H317" s="63"/>
    </row>
    <row r="318" spans="1:8" s="6" customFormat="1" ht="24" x14ac:dyDescent="0.25">
      <c r="A318" s="26" t="s">
        <v>107</v>
      </c>
      <c r="B318" s="143" t="s">
        <v>4</v>
      </c>
      <c r="C318" s="143" t="s">
        <v>59</v>
      </c>
      <c r="D318" s="143" t="s">
        <v>115</v>
      </c>
      <c r="E318" s="143"/>
      <c r="F318" s="41">
        <f>F320</f>
        <v>55000</v>
      </c>
      <c r="G318" s="52"/>
      <c r="H318" s="63"/>
    </row>
    <row r="319" spans="1:8" s="5" customFormat="1" ht="24" x14ac:dyDescent="0.25">
      <c r="A319" s="30" t="s">
        <v>167</v>
      </c>
      <c r="B319" s="157" t="s">
        <v>4</v>
      </c>
      <c r="C319" s="143" t="s">
        <v>59</v>
      </c>
      <c r="D319" s="143" t="s">
        <v>147</v>
      </c>
      <c r="E319" s="143"/>
      <c r="F319" s="41">
        <f>F320</f>
        <v>55000</v>
      </c>
      <c r="G319" s="52"/>
      <c r="H319" s="61"/>
    </row>
    <row r="320" spans="1:8" s="5" customFormat="1" ht="15.75" x14ac:dyDescent="0.25">
      <c r="A320" s="27" t="s">
        <v>60</v>
      </c>
      <c r="B320" s="157" t="s">
        <v>4</v>
      </c>
      <c r="C320" s="143" t="s">
        <v>59</v>
      </c>
      <c r="D320" s="143" t="s">
        <v>153</v>
      </c>
      <c r="E320" s="143"/>
      <c r="F320" s="41">
        <f>F321+F323</f>
        <v>55000</v>
      </c>
      <c r="G320" s="52"/>
      <c r="H320" s="61"/>
    </row>
    <row r="321" spans="1:8" s="5" customFormat="1" ht="24" x14ac:dyDescent="0.25">
      <c r="A321" s="24" t="s">
        <v>16</v>
      </c>
      <c r="B321" s="143" t="s">
        <v>4</v>
      </c>
      <c r="C321" s="143" t="s">
        <v>59</v>
      </c>
      <c r="D321" s="143" t="s">
        <v>153</v>
      </c>
      <c r="E321" s="143" t="s">
        <v>17</v>
      </c>
      <c r="F321" s="41">
        <f>F322</f>
        <v>55000</v>
      </c>
      <c r="G321" s="52"/>
      <c r="H321" s="61"/>
    </row>
    <row r="322" spans="1:8" s="5" customFormat="1" ht="24" x14ac:dyDescent="0.25">
      <c r="A322" s="25" t="s">
        <v>18</v>
      </c>
      <c r="B322" s="143" t="s">
        <v>4</v>
      </c>
      <c r="C322" s="143" t="s">
        <v>59</v>
      </c>
      <c r="D322" s="143" t="s">
        <v>153</v>
      </c>
      <c r="E322" s="143" t="s">
        <v>19</v>
      </c>
      <c r="F322" s="41">
        <v>55000</v>
      </c>
      <c r="G322" s="52"/>
      <c r="H322" s="61"/>
    </row>
    <row r="323" spans="1:8" s="5" customFormat="1" ht="15.75" hidden="1" x14ac:dyDescent="0.25">
      <c r="A323" s="24" t="s">
        <v>212</v>
      </c>
      <c r="B323" s="143" t="s">
        <v>4</v>
      </c>
      <c r="C323" s="143" t="s">
        <v>59</v>
      </c>
      <c r="D323" s="143" t="s">
        <v>153</v>
      </c>
      <c r="E323" s="143" t="s">
        <v>213</v>
      </c>
      <c r="F323" s="41">
        <f t="shared" ref="F323" si="17">F324</f>
        <v>0</v>
      </c>
      <c r="G323" s="52"/>
      <c r="H323" s="61"/>
    </row>
    <row r="324" spans="1:8" s="5" customFormat="1" ht="15.75" hidden="1" x14ac:dyDescent="0.25">
      <c r="A324" s="25" t="s">
        <v>214</v>
      </c>
      <c r="B324" s="143" t="s">
        <v>4</v>
      </c>
      <c r="C324" s="143" t="s">
        <v>59</v>
      </c>
      <c r="D324" s="143" t="s">
        <v>153</v>
      </c>
      <c r="E324" s="143" t="s">
        <v>215</v>
      </c>
      <c r="F324" s="41"/>
      <c r="G324" s="52"/>
      <c r="H324" s="61"/>
    </row>
    <row r="325" spans="1:8" s="48" customFormat="1" ht="15.75" x14ac:dyDescent="0.25">
      <c r="A325" s="138" t="s">
        <v>246</v>
      </c>
      <c r="B325" s="152" t="s">
        <v>4</v>
      </c>
      <c r="C325" s="153" t="s">
        <v>61</v>
      </c>
      <c r="D325" s="155"/>
      <c r="E325" s="155"/>
      <c r="F325" s="47">
        <f>F326</f>
        <v>312000</v>
      </c>
      <c r="G325" s="55"/>
      <c r="H325" s="66"/>
    </row>
    <row r="326" spans="1:8" s="5" customFormat="1" ht="15.75" x14ac:dyDescent="0.25">
      <c r="A326" s="15" t="s">
        <v>65</v>
      </c>
      <c r="B326" s="156" t="s">
        <v>4</v>
      </c>
      <c r="C326" s="156" t="s">
        <v>66</v>
      </c>
      <c r="D326" s="156"/>
      <c r="E326" s="156"/>
      <c r="F326" s="40">
        <f>F327+F332+F340</f>
        <v>312000</v>
      </c>
      <c r="G326" s="52"/>
      <c r="H326" s="61"/>
    </row>
    <row r="327" spans="1:8" s="5" customFormat="1" ht="36" x14ac:dyDescent="0.25">
      <c r="A327" s="22" t="s">
        <v>86</v>
      </c>
      <c r="B327" s="143" t="s">
        <v>4</v>
      </c>
      <c r="C327" s="143" t="s">
        <v>66</v>
      </c>
      <c r="D327" s="143" t="s">
        <v>83</v>
      </c>
      <c r="E327" s="143"/>
      <c r="F327" s="41">
        <f>F328</f>
        <v>312000</v>
      </c>
      <c r="G327" s="52"/>
      <c r="H327" s="61"/>
    </row>
    <row r="328" spans="1:8" s="5" customFormat="1" ht="36" x14ac:dyDescent="0.25">
      <c r="A328" s="28" t="s">
        <v>158</v>
      </c>
      <c r="B328" s="157" t="s">
        <v>4</v>
      </c>
      <c r="C328" s="143" t="s">
        <v>66</v>
      </c>
      <c r="D328" s="158" t="s">
        <v>118</v>
      </c>
      <c r="E328" s="143"/>
      <c r="F328" s="41">
        <f>F329</f>
        <v>312000</v>
      </c>
      <c r="G328" s="52"/>
      <c r="H328" s="61"/>
    </row>
    <row r="329" spans="1:8" s="5" customFormat="1" ht="15.75" x14ac:dyDescent="0.25">
      <c r="A329" s="24" t="s">
        <v>85</v>
      </c>
      <c r="B329" s="157" t="s">
        <v>4</v>
      </c>
      <c r="C329" s="143" t="s">
        <v>66</v>
      </c>
      <c r="D329" s="158" t="s">
        <v>120</v>
      </c>
      <c r="E329" s="143"/>
      <c r="F329" s="41">
        <f>F330</f>
        <v>312000</v>
      </c>
      <c r="G329" s="52"/>
      <c r="H329" s="61"/>
    </row>
    <row r="330" spans="1:8" s="5" customFormat="1" ht="15.75" x14ac:dyDescent="0.25">
      <c r="A330" s="24" t="s">
        <v>172</v>
      </c>
      <c r="B330" s="157" t="s">
        <v>4</v>
      </c>
      <c r="C330" s="143" t="s">
        <v>66</v>
      </c>
      <c r="D330" s="158" t="s">
        <v>120</v>
      </c>
      <c r="E330" s="143" t="s">
        <v>98</v>
      </c>
      <c r="F330" s="41">
        <f>F331</f>
        <v>312000</v>
      </c>
      <c r="G330" s="52"/>
      <c r="H330" s="61"/>
    </row>
    <row r="331" spans="1:8" s="5" customFormat="1" ht="15.75" x14ac:dyDescent="0.25">
      <c r="A331" s="24" t="s">
        <v>173</v>
      </c>
      <c r="B331" s="157" t="s">
        <v>4</v>
      </c>
      <c r="C331" s="143" t="s">
        <v>66</v>
      </c>
      <c r="D331" s="158" t="s">
        <v>120</v>
      </c>
      <c r="E331" s="143" t="s">
        <v>174</v>
      </c>
      <c r="F331" s="41">
        <v>312000</v>
      </c>
      <c r="G331" s="52"/>
      <c r="H331" s="61"/>
    </row>
    <row r="332" spans="1:8" s="5" customFormat="1" ht="36" hidden="1" x14ac:dyDescent="0.25">
      <c r="A332" s="22" t="s">
        <v>253</v>
      </c>
      <c r="B332" s="159" t="s">
        <v>4</v>
      </c>
      <c r="C332" s="159" t="s">
        <v>66</v>
      </c>
      <c r="D332" s="159" t="s">
        <v>92</v>
      </c>
      <c r="E332" s="143"/>
      <c r="F332" s="42">
        <f>F333</f>
        <v>0</v>
      </c>
      <c r="G332" s="52"/>
      <c r="H332" s="61"/>
    </row>
    <row r="333" spans="1:8" s="5" customFormat="1" ht="24" hidden="1" x14ac:dyDescent="0.25">
      <c r="A333" s="28" t="s">
        <v>202</v>
      </c>
      <c r="B333" s="167" t="s">
        <v>4</v>
      </c>
      <c r="C333" s="160" t="s">
        <v>66</v>
      </c>
      <c r="D333" s="168" t="s">
        <v>184</v>
      </c>
      <c r="E333" s="159"/>
      <c r="F333" s="42">
        <f>F334+F337</f>
        <v>0</v>
      </c>
      <c r="G333" s="52"/>
      <c r="H333" s="61"/>
    </row>
    <row r="334" spans="1:8" s="5" customFormat="1" ht="15.75" hidden="1" x14ac:dyDescent="0.25">
      <c r="A334" s="17" t="s">
        <v>62</v>
      </c>
      <c r="B334" s="143" t="s">
        <v>4</v>
      </c>
      <c r="C334" s="143" t="s">
        <v>66</v>
      </c>
      <c r="D334" s="143" t="s">
        <v>193</v>
      </c>
      <c r="E334" s="151"/>
      <c r="F334" s="41">
        <f>F335</f>
        <v>0</v>
      </c>
      <c r="G334" s="52"/>
      <c r="H334" s="61"/>
    </row>
    <row r="335" spans="1:8" s="5" customFormat="1" ht="15.75" hidden="1" x14ac:dyDescent="0.25">
      <c r="A335" s="17" t="s">
        <v>63</v>
      </c>
      <c r="B335" s="143" t="s">
        <v>4</v>
      </c>
      <c r="C335" s="143" t="s">
        <v>66</v>
      </c>
      <c r="D335" s="143" t="s">
        <v>193</v>
      </c>
      <c r="E335" s="151">
        <v>300</v>
      </c>
      <c r="F335" s="41">
        <f>F336</f>
        <v>0</v>
      </c>
      <c r="G335" s="52"/>
      <c r="H335" s="61"/>
    </row>
    <row r="336" spans="1:8" s="5" customFormat="1" ht="15.75" hidden="1" x14ac:dyDescent="0.25">
      <c r="A336" s="17" t="s">
        <v>64</v>
      </c>
      <c r="B336" s="143" t="s">
        <v>4</v>
      </c>
      <c r="C336" s="143" t="s">
        <v>66</v>
      </c>
      <c r="D336" s="143" t="s">
        <v>193</v>
      </c>
      <c r="E336" s="151">
        <v>360</v>
      </c>
      <c r="F336" s="41"/>
      <c r="G336" s="52"/>
      <c r="H336" s="61"/>
    </row>
    <row r="337" spans="1:8" s="5" customFormat="1" ht="15.75" hidden="1" x14ac:dyDescent="0.25">
      <c r="A337" s="17" t="s">
        <v>67</v>
      </c>
      <c r="B337" s="143" t="s">
        <v>4</v>
      </c>
      <c r="C337" s="143" t="s">
        <v>66</v>
      </c>
      <c r="D337" s="143" t="s">
        <v>194</v>
      </c>
      <c r="E337" s="151"/>
      <c r="F337" s="41">
        <f t="shared" ref="F337:F338" si="18">F338</f>
        <v>0</v>
      </c>
      <c r="G337" s="52"/>
      <c r="H337" s="61"/>
    </row>
    <row r="338" spans="1:8" s="5" customFormat="1" ht="24" hidden="1" x14ac:dyDescent="0.25">
      <c r="A338" s="24" t="s">
        <v>16</v>
      </c>
      <c r="B338" s="143" t="s">
        <v>4</v>
      </c>
      <c r="C338" s="143" t="s">
        <v>66</v>
      </c>
      <c r="D338" s="143" t="s">
        <v>194</v>
      </c>
      <c r="E338" s="143" t="s">
        <v>17</v>
      </c>
      <c r="F338" s="41">
        <f t="shared" si="18"/>
        <v>0</v>
      </c>
      <c r="G338" s="52"/>
      <c r="H338" s="61"/>
    </row>
    <row r="339" spans="1:8" s="5" customFormat="1" ht="24" hidden="1" x14ac:dyDescent="0.25">
      <c r="A339" s="25" t="s">
        <v>18</v>
      </c>
      <c r="B339" s="143" t="s">
        <v>4</v>
      </c>
      <c r="C339" s="143" t="s">
        <v>66</v>
      </c>
      <c r="D339" s="143" t="s">
        <v>194</v>
      </c>
      <c r="E339" s="143" t="s">
        <v>19</v>
      </c>
      <c r="F339" s="41"/>
      <c r="G339" s="52"/>
      <c r="H339" s="61"/>
    </row>
    <row r="340" spans="1:8" s="5" customFormat="1" ht="15.75" hidden="1" x14ac:dyDescent="0.25">
      <c r="A340" s="37" t="s">
        <v>82</v>
      </c>
      <c r="B340" s="161" t="s">
        <v>4</v>
      </c>
      <c r="C340" s="161" t="s">
        <v>66</v>
      </c>
      <c r="D340" s="161" t="s">
        <v>157</v>
      </c>
      <c r="E340" s="143"/>
      <c r="F340" s="41">
        <f>F341</f>
        <v>0</v>
      </c>
      <c r="G340" s="52"/>
      <c r="H340" s="61"/>
    </row>
    <row r="341" spans="1:8" s="5" customFormat="1" ht="15.75" hidden="1" x14ac:dyDescent="0.25">
      <c r="A341" s="17" t="s">
        <v>63</v>
      </c>
      <c r="B341" s="143" t="s">
        <v>4</v>
      </c>
      <c r="C341" s="143" t="s">
        <v>66</v>
      </c>
      <c r="D341" s="143" t="s">
        <v>157</v>
      </c>
      <c r="E341" s="143" t="s">
        <v>98</v>
      </c>
      <c r="F341" s="41">
        <f>F342</f>
        <v>0</v>
      </c>
      <c r="G341" s="52"/>
      <c r="H341" s="61"/>
    </row>
    <row r="342" spans="1:8" s="5" customFormat="1" ht="15.75" hidden="1" x14ac:dyDescent="0.25">
      <c r="A342" s="24" t="s">
        <v>64</v>
      </c>
      <c r="B342" s="143" t="s">
        <v>4</v>
      </c>
      <c r="C342" s="143" t="s">
        <v>66</v>
      </c>
      <c r="D342" s="143" t="s">
        <v>157</v>
      </c>
      <c r="E342" s="143" t="s">
        <v>99</v>
      </c>
      <c r="F342" s="41"/>
      <c r="G342" s="52"/>
      <c r="H342" s="61"/>
    </row>
    <row r="343" spans="1:8" s="48" customFormat="1" ht="15.75" x14ac:dyDescent="0.25">
      <c r="A343" s="138" t="s">
        <v>247</v>
      </c>
      <c r="B343" s="152" t="s">
        <v>4</v>
      </c>
      <c r="C343" s="153" t="s">
        <v>68</v>
      </c>
      <c r="D343" s="155"/>
      <c r="E343" s="155"/>
      <c r="F343" s="47">
        <f>+F344</f>
        <v>200000</v>
      </c>
      <c r="G343" s="55"/>
      <c r="H343" s="66"/>
    </row>
    <row r="344" spans="1:8" s="5" customFormat="1" ht="15.75" x14ac:dyDescent="0.25">
      <c r="A344" s="15" t="s">
        <v>149</v>
      </c>
      <c r="B344" s="156" t="s">
        <v>4</v>
      </c>
      <c r="C344" s="156" t="s">
        <v>69</v>
      </c>
      <c r="D344" s="156"/>
      <c r="E344" s="156"/>
      <c r="F344" s="40">
        <f>F345</f>
        <v>200000</v>
      </c>
      <c r="G344" s="52"/>
      <c r="H344" s="61"/>
    </row>
    <row r="345" spans="1:8" s="5" customFormat="1" ht="24" x14ac:dyDescent="0.25">
      <c r="A345" s="22" t="s">
        <v>106</v>
      </c>
      <c r="B345" s="143" t="s">
        <v>4</v>
      </c>
      <c r="C345" s="143" t="s">
        <v>69</v>
      </c>
      <c r="D345" s="143" t="s">
        <v>116</v>
      </c>
      <c r="E345" s="143"/>
      <c r="F345" s="41">
        <f>F346</f>
        <v>200000</v>
      </c>
      <c r="G345" s="52"/>
      <c r="H345" s="61"/>
    </row>
    <row r="346" spans="1:8" s="5" customFormat="1" ht="24" x14ac:dyDescent="0.25">
      <c r="A346" s="27" t="s">
        <v>168</v>
      </c>
      <c r="B346" s="157" t="s">
        <v>4</v>
      </c>
      <c r="C346" s="143" t="s">
        <v>69</v>
      </c>
      <c r="D346" s="143" t="s">
        <v>150</v>
      </c>
      <c r="E346" s="143"/>
      <c r="F346" s="41">
        <f>F347</f>
        <v>200000</v>
      </c>
      <c r="G346" s="52"/>
      <c r="H346" s="61"/>
    </row>
    <row r="347" spans="1:8" s="5" customFormat="1" ht="15.75" x14ac:dyDescent="0.25">
      <c r="A347" s="21" t="s">
        <v>103</v>
      </c>
      <c r="B347" s="157" t="s">
        <v>4</v>
      </c>
      <c r="C347" s="143" t="s">
        <v>69</v>
      </c>
      <c r="D347" s="143" t="s">
        <v>151</v>
      </c>
      <c r="E347" s="143"/>
      <c r="F347" s="41">
        <f>F348+F350</f>
        <v>200000</v>
      </c>
      <c r="G347" s="52"/>
      <c r="H347" s="61"/>
    </row>
    <row r="348" spans="1:8" s="5" customFormat="1" ht="24" x14ac:dyDescent="0.25">
      <c r="A348" s="21" t="s">
        <v>16</v>
      </c>
      <c r="B348" s="157" t="s">
        <v>4</v>
      </c>
      <c r="C348" s="143" t="s">
        <v>69</v>
      </c>
      <c r="D348" s="143" t="s">
        <v>151</v>
      </c>
      <c r="E348" s="143" t="s">
        <v>17</v>
      </c>
      <c r="F348" s="41">
        <f>F349</f>
        <v>200000</v>
      </c>
      <c r="G348" s="52"/>
      <c r="H348" s="61"/>
    </row>
    <row r="349" spans="1:8" s="5" customFormat="1" ht="24" x14ac:dyDescent="0.25">
      <c r="A349" s="21" t="s">
        <v>18</v>
      </c>
      <c r="B349" s="157" t="s">
        <v>4</v>
      </c>
      <c r="C349" s="143" t="s">
        <v>69</v>
      </c>
      <c r="D349" s="143" t="s">
        <v>151</v>
      </c>
      <c r="E349" s="143" t="s">
        <v>19</v>
      </c>
      <c r="F349" s="41">
        <f>200000</f>
        <v>200000</v>
      </c>
      <c r="G349" s="52"/>
      <c r="H349" s="61"/>
    </row>
    <row r="350" spans="1:8" s="5" customFormat="1" ht="15.75" hidden="1" x14ac:dyDescent="0.25">
      <c r="A350" s="24" t="s">
        <v>212</v>
      </c>
      <c r="B350" s="157" t="s">
        <v>4</v>
      </c>
      <c r="C350" s="143" t="s">
        <v>69</v>
      </c>
      <c r="D350" s="143" t="s">
        <v>151</v>
      </c>
      <c r="E350" s="143" t="s">
        <v>213</v>
      </c>
      <c r="F350" s="41">
        <f>F351</f>
        <v>0</v>
      </c>
      <c r="G350" s="52"/>
      <c r="H350" s="133"/>
    </row>
    <row r="351" spans="1:8" s="5" customFormat="1" ht="15.75" hidden="1" x14ac:dyDescent="0.25">
      <c r="A351" s="25" t="s">
        <v>214</v>
      </c>
      <c r="B351" s="157" t="s">
        <v>4</v>
      </c>
      <c r="C351" s="143" t="s">
        <v>69</v>
      </c>
      <c r="D351" s="143" t="s">
        <v>151</v>
      </c>
      <c r="E351" s="143" t="s">
        <v>215</v>
      </c>
      <c r="F351" s="41"/>
      <c r="G351" s="52"/>
      <c r="H351" s="133"/>
    </row>
    <row r="352" spans="1:8" s="48" customFormat="1" ht="15.75" x14ac:dyDescent="0.25">
      <c r="A352" s="138" t="s">
        <v>248</v>
      </c>
      <c r="B352" s="152" t="s">
        <v>4</v>
      </c>
      <c r="C352" s="153" t="s">
        <v>70</v>
      </c>
      <c r="D352" s="155"/>
      <c r="E352" s="155"/>
      <c r="F352" s="47">
        <f>F353</f>
        <v>1356000</v>
      </c>
      <c r="G352" s="55"/>
      <c r="H352" s="66"/>
    </row>
    <row r="353" spans="1:8" s="5" customFormat="1" ht="15.75" x14ac:dyDescent="0.25">
      <c r="A353" s="15" t="s">
        <v>71</v>
      </c>
      <c r="B353" s="156" t="s">
        <v>4</v>
      </c>
      <c r="C353" s="156" t="s">
        <v>72</v>
      </c>
      <c r="D353" s="156"/>
      <c r="E353" s="156"/>
      <c r="F353" s="40">
        <f>+F354</f>
        <v>1356000</v>
      </c>
      <c r="G353" s="52"/>
      <c r="H353" s="61"/>
    </row>
    <row r="354" spans="1:8" s="5" customFormat="1" ht="48" x14ac:dyDescent="0.25">
      <c r="A354" s="22" t="s">
        <v>105</v>
      </c>
      <c r="B354" s="143" t="s">
        <v>4</v>
      </c>
      <c r="C354" s="143" t="s">
        <v>72</v>
      </c>
      <c r="D354" s="143" t="s">
        <v>117</v>
      </c>
      <c r="E354" s="143"/>
      <c r="F354" s="41">
        <f>F355</f>
        <v>1356000</v>
      </c>
      <c r="G354" s="52"/>
      <c r="H354" s="61"/>
    </row>
    <row r="355" spans="1:8" s="5" customFormat="1" ht="24" x14ac:dyDescent="0.25">
      <c r="A355" s="30" t="s">
        <v>169</v>
      </c>
      <c r="B355" s="157" t="s">
        <v>4</v>
      </c>
      <c r="C355" s="143" t="s">
        <v>72</v>
      </c>
      <c r="D355" s="143" t="s">
        <v>154</v>
      </c>
      <c r="E355" s="143"/>
      <c r="F355" s="41">
        <f>F356</f>
        <v>1356000</v>
      </c>
      <c r="G355" s="52"/>
      <c r="H355" s="61"/>
    </row>
    <row r="356" spans="1:8" s="5" customFormat="1" ht="15.75" x14ac:dyDescent="0.25">
      <c r="A356" s="27" t="s">
        <v>104</v>
      </c>
      <c r="B356" s="157" t="s">
        <v>4</v>
      </c>
      <c r="C356" s="143" t="s">
        <v>72</v>
      </c>
      <c r="D356" s="143" t="s">
        <v>155</v>
      </c>
      <c r="E356" s="143"/>
      <c r="F356" s="41">
        <f>F357</f>
        <v>1356000</v>
      </c>
      <c r="G356" s="52"/>
      <c r="H356" s="61"/>
    </row>
    <row r="357" spans="1:8" s="5" customFormat="1" ht="24" x14ac:dyDescent="0.25">
      <c r="A357" s="21" t="s">
        <v>16</v>
      </c>
      <c r="B357" s="157" t="s">
        <v>4</v>
      </c>
      <c r="C357" s="143" t="s">
        <v>72</v>
      </c>
      <c r="D357" s="143" t="s">
        <v>155</v>
      </c>
      <c r="E357" s="143" t="s">
        <v>17</v>
      </c>
      <c r="F357" s="41">
        <f>F358</f>
        <v>1356000</v>
      </c>
      <c r="G357" s="52"/>
      <c r="H357" s="61"/>
    </row>
    <row r="358" spans="1:8" s="5" customFormat="1" ht="24" x14ac:dyDescent="0.25">
      <c r="A358" s="21" t="s">
        <v>18</v>
      </c>
      <c r="B358" s="157" t="s">
        <v>4</v>
      </c>
      <c r="C358" s="143" t="s">
        <v>72</v>
      </c>
      <c r="D358" s="143" t="s">
        <v>155</v>
      </c>
      <c r="E358" s="151">
        <v>240</v>
      </c>
      <c r="F358" s="41">
        <v>1356000</v>
      </c>
      <c r="G358" s="52"/>
      <c r="H358" s="61"/>
    </row>
    <row r="359" spans="1:8" s="48" customFormat="1" ht="24" x14ac:dyDescent="0.25">
      <c r="A359" s="138" t="s">
        <v>318</v>
      </c>
      <c r="B359" s="152" t="s">
        <v>4</v>
      </c>
      <c r="C359" s="153" t="s">
        <v>316</v>
      </c>
      <c r="D359" s="155"/>
      <c r="E359" s="155"/>
      <c r="F359" s="47">
        <f t="shared" ref="F359:F364" si="19">F360</f>
        <v>6521.37</v>
      </c>
      <c r="G359" s="55"/>
      <c r="H359" s="66"/>
    </row>
    <row r="360" spans="1:8" s="5" customFormat="1" ht="24" x14ac:dyDescent="0.25">
      <c r="A360" s="15" t="s">
        <v>319</v>
      </c>
      <c r="B360" s="156" t="s">
        <v>4</v>
      </c>
      <c r="C360" s="156" t="s">
        <v>317</v>
      </c>
      <c r="D360" s="156"/>
      <c r="E360" s="156"/>
      <c r="F360" s="40">
        <f t="shared" si="19"/>
        <v>6521.37</v>
      </c>
      <c r="G360" s="52"/>
      <c r="H360" s="61"/>
    </row>
    <row r="361" spans="1:8" s="5" customFormat="1" ht="24" x14ac:dyDescent="0.25">
      <c r="A361" s="22" t="s">
        <v>195</v>
      </c>
      <c r="B361" s="143" t="s">
        <v>4</v>
      </c>
      <c r="C361" s="143" t="s">
        <v>317</v>
      </c>
      <c r="D361" s="143" t="s">
        <v>80</v>
      </c>
      <c r="E361" s="143"/>
      <c r="F361" s="41">
        <f t="shared" si="19"/>
        <v>6521.37</v>
      </c>
      <c r="G361" s="52"/>
      <c r="H361" s="61"/>
    </row>
    <row r="362" spans="1:8" s="5" customFormat="1" ht="24" x14ac:dyDescent="0.25">
      <c r="A362" s="30" t="s">
        <v>159</v>
      </c>
      <c r="B362" s="157" t="s">
        <v>4</v>
      </c>
      <c r="C362" s="143" t="s">
        <v>317</v>
      </c>
      <c r="D362" s="143" t="s">
        <v>124</v>
      </c>
      <c r="E362" s="143"/>
      <c r="F362" s="41">
        <f t="shared" si="19"/>
        <v>6521.37</v>
      </c>
      <c r="G362" s="52"/>
      <c r="H362" s="61"/>
    </row>
    <row r="363" spans="1:8" s="5" customFormat="1" ht="15.75" x14ac:dyDescent="0.25">
      <c r="A363" s="27" t="s">
        <v>321</v>
      </c>
      <c r="B363" s="157" t="s">
        <v>4</v>
      </c>
      <c r="C363" s="143" t="s">
        <v>317</v>
      </c>
      <c r="D363" s="143" t="s">
        <v>320</v>
      </c>
      <c r="E363" s="143"/>
      <c r="F363" s="41">
        <f t="shared" si="19"/>
        <v>6521.37</v>
      </c>
      <c r="G363" s="52"/>
      <c r="H363" s="61"/>
    </row>
    <row r="364" spans="1:8" s="5" customFormat="1" ht="15.75" x14ac:dyDescent="0.25">
      <c r="A364" s="27" t="s">
        <v>322</v>
      </c>
      <c r="B364" s="157" t="s">
        <v>4</v>
      </c>
      <c r="C364" s="143" t="s">
        <v>317</v>
      </c>
      <c r="D364" s="143" t="s">
        <v>320</v>
      </c>
      <c r="E364" s="143">
        <v>700</v>
      </c>
      <c r="F364" s="41">
        <f t="shared" si="19"/>
        <v>6521.37</v>
      </c>
      <c r="G364" s="52"/>
      <c r="H364" s="61"/>
    </row>
    <row r="365" spans="1:8" s="5" customFormat="1" ht="15.75" x14ac:dyDescent="0.25">
      <c r="A365" s="27" t="s">
        <v>323</v>
      </c>
      <c r="B365" s="157" t="s">
        <v>4</v>
      </c>
      <c r="C365" s="143" t="s">
        <v>317</v>
      </c>
      <c r="D365" s="143" t="s">
        <v>320</v>
      </c>
      <c r="E365" s="143">
        <v>730</v>
      </c>
      <c r="F365" s="41">
        <v>6521.37</v>
      </c>
      <c r="G365" s="52"/>
      <c r="H365" s="61"/>
    </row>
    <row r="366" spans="1:8" s="48" customFormat="1" ht="36" hidden="1" x14ac:dyDescent="0.25">
      <c r="A366" s="138" t="s">
        <v>296</v>
      </c>
      <c r="B366" s="139" t="s">
        <v>4</v>
      </c>
      <c r="C366" s="140" t="s">
        <v>291</v>
      </c>
      <c r="D366" s="141"/>
      <c r="E366" s="141"/>
      <c r="F366" s="47">
        <f t="shared" ref="F366:F371" si="20">F367</f>
        <v>0</v>
      </c>
      <c r="G366" s="55"/>
      <c r="H366" s="66"/>
    </row>
    <row r="367" spans="1:8" s="5" customFormat="1" ht="15.75" hidden="1" x14ac:dyDescent="0.25">
      <c r="A367" s="15" t="s">
        <v>292</v>
      </c>
      <c r="B367" s="16" t="s">
        <v>4</v>
      </c>
      <c r="C367" s="16" t="s">
        <v>293</v>
      </c>
      <c r="D367" s="16"/>
      <c r="E367" s="16"/>
      <c r="F367" s="40">
        <f t="shared" si="20"/>
        <v>0</v>
      </c>
      <c r="G367" s="52"/>
      <c r="H367" s="61"/>
    </row>
    <row r="368" spans="1:8" s="5" customFormat="1" ht="24" hidden="1" x14ac:dyDescent="0.25">
      <c r="A368" s="22" t="s">
        <v>195</v>
      </c>
      <c r="B368" s="20" t="s">
        <v>4</v>
      </c>
      <c r="C368" s="20" t="s">
        <v>293</v>
      </c>
      <c r="D368" s="20" t="s">
        <v>80</v>
      </c>
      <c r="E368" s="16"/>
      <c r="F368" s="41">
        <f t="shared" si="20"/>
        <v>0</v>
      </c>
      <c r="G368" s="52"/>
      <c r="H368" s="61"/>
    </row>
    <row r="369" spans="1:8" s="5" customFormat="1" ht="24" hidden="1" x14ac:dyDescent="0.25">
      <c r="A369" s="23" t="s">
        <v>159</v>
      </c>
      <c r="B369" s="20" t="s">
        <v>4</v>
      </c>
      <c r="C369" s="20" t="s">
        <v>293</v>
      </c>
      <c r="D369" s="20" t="s">
        <v>124</v>
      </c>
      <c r="E369" s="20"/>
      <c r="F369" s="41">
        <f t="shared" si="20"/>
        <v>0</v>
      </c>
      <c r="G369" s="52"/>
      <c r="H369" s="61"/>
    </row>
    <row r="370" spans="1:8" s="5" customFormat="1" ht="24" hidden="1" x14ac:dyDescent="0.25">
      <c r="A370" s="17" t="s">
        <v>294</v>
      </c>
      <c r="B370" s="19" t="s">
        <v>4</v>
      </c>
      <c r="C370" s="20" t="s">
        <v>293</v>
      </c>
      <c r="D370" s="20" t="s">
        <v>295</v>
      </c>
      <c r="E370" s="20"/>
      <c r="F370" s="41">
        <f t="shared" si="20"/>
        <v>0</v>
      </c>
      <c r="G370" s="52"/>
      <c r="H370" s="61"/>
    </row>
    <row r="371" spans="1:8" s="5" customFormat="1" ht="15.75" hidden="1" x14ac:dyDescent="0.25">
      <c r="A371" s="24" t="s">
        <v>212</v>
      </c>
      <c r="B371" s="19" t="s">
        <v>4</v>
      </c>
      <c r="C371" s="20" t="s">
        <v>293</v>
      </c>
      <c r="D371" s="20" t="s">
        <v>295</v>
      </c>
      <c r="E371" s="20" t="s">
        <v>213</v>
      </c>
      <c r="F371" s="41">
        <f t="shared" si="20"/>
        <v>0</v>
      </c>
      <c r="G371" s="52"/>
      <c r="H371" s="61"/>
    </row>
    <row r="372" spans="1:8" s="5" customFormat="1" ht="15.75" hidden="1" x14ac:dyDescent="0.25">
      <c r="A372" s="25" t="s">
        <v>214</v>
      </c>
      <c r="B372" s="19" t="s">
        <v>4</v>
      </c>
      <c r="C372" s="20" t="s">
        <v>293</v>
      </c>
      <c r="D372" s="20" t="s">
        <v>295</v>
      </c>
      <c r="E372" s="1">
        <v>540</v>
      </c>
      <c r="F372" s="41"/>
      <c r="G372" s="52"/>
      <c r="H372" s="61"/>
    </row>
    <row r="373" spans="1:8" s="5" customFormat="1" ht="15.75" x14ac:dyDescent="0.25">
      <c r="G373" s="52"/>
      <c r="H373" s="61"/>
    </row>
    <row r="374" spans="1:8" s="5" customFormat="1" ht="15.75" x14ac:dyDescent="0.25">
      <c r="G374" s="52"/>
      <c r="H374" s="61"/>
    </row>
    <row r="375" spans="1:8" s="5" customFormat="1" ht="15.75" x14ac:dyDescent="0.25">
      <c r="G375" s="52"/>
      <c r="H375" s="61"/>
    </row>
    <row r="376" spans="1:8" s="5" customFormat="1" ht="15.75" x14ac:dyDescent="0.25">
      <c r="G376" s="52"/>
      <c r="H376" s="61"/>
    </row>
    <row r="377" spans="1:8" s="5" customFormat="1" ht="15.75" x14ac:dyDescent="0.25">
      <c r="G377" s="52"/>
      <c r="H377" s="61"/>
    </row>
    <row r="378" spans="1:8" s="5" customFormat="1" ht="15.75" x14ac:dyDescent="0.25">
      <c r="G378" s="52"/>
      <c r="H378" s="61"/>
    </row>
    <row r="379" spans="1:8" s="5" customFormat="1" ht="15.75" x14ac:dyDescent="0.25">
      <c r="G379" s="52"/>
      <c r="H379" s="61"/>
    </row>
    <row r="380" spans="1:8" s="5" customFormat="1" ht="15.75" x14ac:dyDescent="0.25">
      <c r="G380" s="52"/>
      <c r="H380" s="61"/>
    </row>
    <row r="381" spans="1:8" s="5" customFormat="1" ht="15.75" x14ac:dyDescent="0.25">
      <c r="G381" s="52"/>
      <c r="H381" s="61"/>
    </row>
    <row r="382" spans="1:8" s="5" customFormat="1" ht="15.75" x14ac:dyDescent="0.25">
      <c r="G382" s="52"/>
      <c r="H382" s="61"/>
    </row>
    <row r="383" spans="1:8" s="5" customFormat="1" ht="15.75" x14ac:dyDescent="0.25">
      <c r="G383" s="52"/>
      <c r="H383" s="61"/>
    </row>
    <row r="384" spans="1:8" s="5" customFormat="1" ht="15.75" x14ac:dyDescent="0.25">
      <c r="G384" s="52"/>
      <c r="H384" s="61"/>
    </row>
    <row r="385" spans="7:8" s="5" customFormat="1" ht="15.75" x14ac:dyDescent="0.25">
      <c r="G385" s="52"/>
      <c r="H385" s="61"/>
    </row>
    <row r="386" spans="7:8" s="5" customFormat="1" ht="15.75" x14ac:dyDescent="0.25">
      <c r="G386" s="52"/>
      <c r="H386" s="61"/>
    </row>
    <row r="387" spans="7:8" s="5" customFormat="1" ht="15.75" x14ac:dyDescent="0.25">
      <c r="G387" s="52"/>
      <c r="H387" s="61"/>
    </row>
    <row r="388" spans="7:8" s="5" customFormat="1" ht="15.75" x14ac:dyDescent="0.25">
      <c r="G388" s="52"/>
      <c r="H388" s="61"/>
    </row>
    <row r="389" spans="7:8" s="5" customFormat="1" ht="15.75" x14ac:dyDescent="0.25">
      <c r="G389" s="52"/>
      <c r="H389" s="61"/>
    </row>
    <row r="390" spans="7:8" s="5" customFormat="1" ht="15.75" x14ac:dyDescent="0.25">
      <c r="G390" s="52"/>
      <c r="H390" s="61"/>
    </row>
    <row r="391" spans="7:8" s="5" customFormat="1" ht="15.75" x14ac:dyDescent="0.25">
      <c r="G391" s="52"/>
      <c r="H391" s="61"/>
    </row>
    <row r="392" spans="7:8" s="5" customFormat="1" ht="15.75" x14ac:dyDescent="0.25">
      <c r="G392" s="52"/>
      <c r="H392" s="61"/>
    </row>
    <row r="393" spans="7:8" s="5" customFormat="1" ht="15.75" x14ac:dyDescent="0.25">
      <c r="G393" s="52"/>
      <c r="H393" s="61"/>
    </row>
    <row r="394" spans="7:8" s="5" customFormat="1" ht="15.75" x14ac:dyDescent="0.25">
      <c r="G394" s="52"/>
      <c r="H394" s="61"/>
    </row>
    <row r="395" spans="7:8" s="5" customFormat="1" ht="15.75" x14ac:dyDescent="0.25">
      <c r="G395" s="52"/>
      <c r="H395" s="61"/>
    </row>
    <row r="396" spans="7:8" s="5" customFormat="1" ht="15.75" x14ac:dyDescent="0.25">
      <c r="G396" s="52"/>
      <c r="H396" s="61"/>
    </row>
    <row r="397" spans="7:8" s="5" customFormat="1" ht="15.75" x14ac:dyDescent="0.25">
      <c r="G397" s="52"/>
      <c r="H397" s="61"/>
    </row>
    <row r="398" spans="7:8" s="5" customFormat="1" ht="15.75" x14ac:dyDescent="0.25">
      <c r="G398" s="52"/>
      <c r="H398" s="61"/>
    </row>
    <row r="399" spans="7:8" s="5" customFormat="1" ht="15.75" x14ac:dyDescent="0.25">
      <c r="G399" s="52"/>
      <c r="H399" s="61"/>
    </row>
    <row r="400" spans="7:8" s="5" customFormat="1" ht="15.75" x14ac:dyDescent="0.25">
      <c r="G400" s="52"/>
      <c r="H400" s="61"/>
    </row>
    <row r="401" spans="7:8" s="5" customFormat="1" ht="15.75" x14ac:dyDescent="0.25">
      <c r="G401" s="52"/>
      <c r="H401" s="61"/>
    </row>
    <row r="402" spans="7:8" s="5" customFormat="1" ht="15.75" x14ac:dyDescent="0.25">
      <c r="G402" s="52"/>
      <c r="H402" s="61"/>
    </row>
    <row r="403" spans="7:8" s="5" customFormat="1" ht="15.75" x14ac:dyDescent="0.25">
      <c r="G403" s="52"/>
      <c r="H403" s="61"/>
    </row>
    <row r="404" spans="7:8" s="5" customFormat="1" ht="15.75" x14ac:dyDescent="0.25">
      <c r="G404" s="52"/>
      <c r="H404" s="61"/>
    </row>
    <row r="405" spans="7:8" s="5" customFormat="1" ht="15.75" x14ac:dyDescent="0.25">
      <c r="G405" s="52"/>
      <c r="H405" s="61"/>
    </row>
    <row r="406" spans="7:8" s="5" customFormat="1" ht="15.75" x14ac:dyDescent="0.25">
      <c r="G406" s="52"/>
      <c r="H406" s="61"/>
    </row>
    <row r="407" spans="7:8" s="5" customFormat="1" ht="15.75" x14ac:dyDescent="0.25">
      <c r="G407" s="52"/>
      <c r="H407" s="61"/>
    </row>
    <row r="408" spans="7:8" s="5" customFormat="1" ht="15.75" x14ac:dyDescent="0.25">
      <c r="G408" s="52"/>
      <c r="H408" s="61"/>
    </row>
    <row r="409" spans="7:8" s="5" customFormat="1" ht="15.75" x14ac:dyDescent="0.25">
      <c r="G409" s="52"/>
      <c r="H409" s="61"/>
    </row>
    <row r="410" spans="7:8" s="5" customFormat="1" ht="15.75" x14ac:dyDescent="0.25">
      <c r="G410" s="52"/>
      <c r="H410" s="61"/>
    </row>
    <row r="411" spans="7:8" s="5" customFormat="1" ht="15.75" x14ac:dyDescent="0.25">
      <c r="G411" s="52"/>
      <c r="H411" s="61"/>
    </row>
    <row r="412" spans="7:8" s="5" customFormat="1" ht="15.75" x14ac:dyDescent="0.25">
      <c r="G412" s="52"/>
      <c r="H412" s="61"/>
    </row>
    <row r="413" spans="7:8" s="5" customFormat="1" ht="15.75" x14ac:dyDescent="0.25">
      <c r="G413" s="52"/>
      <c r="H413" s="61"/>
    </row>
    <row r="414" spans="7:8" s="5" customFormat="1" ht="15.75" x14ac:dyDescent="0.25">
      <c r="G414" s="52"/>
      <c r="H414" s="61"/>
    </row>
    <row r="415" spans="7:8" s="5" customFormat="1" ht="15.75" x14ac:dyDescent="0.25">
      <c r="G415" s="52"/>
      <c r="H415" s="61"/>
    </row>
    <row r="416" spans="7:8" s="5" customFormat="1" ht="15.75" x14ac:dyDescent="0.25">
      <c r="G416" s="52"/>
      <c r="H416" s="61"/>
    </row>
    <row r="417" spans="7:8" s="5" customFormat="1" ht="15.75" x14ac:dyDescent="0.25">
      <c r="G417" s="52"/>
      <c r="H417" s="61"/>
    </row>
    <row r="418" spans="7:8" s="5" customFormat="1" ht="15.75" x14ac:dyDescent="0.25">
      <c r="G418" s="52"/>
      <c r="H418" s="61"/>
    </row>
    <row r="419" spans="7:8" s="5" customFormat="1" ht="15.75" x14ac:dyDescent="0.25">
      <c r="G419" s="52"/>
      <c r="H419" s="61"/>
    </row>
    <row r="420" spans="7:8" s="5" customFormat="1" ht="15.75" x14ac:dyDescent="0.25">
      <c r="G420" s="52"/>
      <c r="H420" s="61"/>
    </row>
    <row r="421" spans="7:8" s="5" customFormat="1" ht="15.75" x14ac:dyDescent="0.25">
      <c r="G421" s="52"/>
      <c r="H421" s="61"/>
    </row>
    <row r="422" spans="7:8" s="5" customFormat="1" ht="15.75" x14ac:dyDescent="0.25">
      <c r="G422" s="52"/>
      <c r="H422" s="61"/>
    </row>
    <row r="423" spans="7:8" s="5" customFormat="1" ht="15.75" x14ac:dyDescent="0.25">
      <c r="G423" s="52"/>
      <c r="H423" s="61"/>
    </row>
    <row r="424" spans="7:8" s="5" customFormat="1" ht="15.75" x14ac:dyDescent="0.25">
      <c r="G424" s="52"/>
      <c r="H424" s="61"/>
    </row>
    <row r="425" spans="7:8" s="5" customFormat="1" ht="15.75" x14ac:dyDescent="0.25">
      <c r="G425" s="52"/>
      <c r="H425" s="61"/>
    </row>
    <row r="426" spans="7:8" s="5" customFormat="1" ht="15.75" x14ac:dyDescent="0.25">
      <c r="G426" s="52"/>
      <c r="H426" s="61"/>
    </row>
    <row r="427" spans="7:8" s="5" customFormat="1" ht="15.75" x14ac:dyDescent="0.25">
      <c r="G427" s="52"/>
      <c r="H427" s="61"/>
    </row>
    <row r="428" spans="7:8" s="5" customFormat="1" ht="15.75" x14ac:dyDescent="0.25">
      <c r="G428" s="52"/>
      <c r="H428" s="61"/>
    </row>
    <row r="429" spans="7:8" s="5" customFormat="1" ht="15.75" x14ac:dyDescent="0.25">
      <c r="G429" s="52"/>
      <c r="H429" s="61"/>
    </row>
    <row r="430" spans="7:8" s="5" customFormat="1" ht="15.75" x14ac:dyDescent="0.25">
      <c r="G430" s="52"/>
      <c r="H430" s="61"/>
    </row>
    <row r="431" spans="7:8" s="5" customFormat="1" ht="15.75" x14ac:dyDescent="0.25">
      <c r="G431" s="52"/>
      <c r="H431" s="61"/>
    </row>
    <row r="432" spans="7:8" s="5" customFormat="1" ht="15.75" x14ac:dyDescent="0.25">
      <c r="G432" s="52"/>
      <c r="H432" s="61"/>
    </row>
    <row r="433" spans="7:8" s="5" customFormat="1" ht="15.75" x14ac:dyDescent="0.25">
      <c r="G433" s="52"/>
      <c r="H433" s="61"/>
    </row>
    <row r="434" spans="7:8" s="5" customFormat="1" ht="15.75" x14ac:dyDescent="0.25">
      <c r="G434" s="52"/>
      <c r="H434" s="61"/>
    </row>
    <row r="435" spans="7:8" s="5" customFormat="1" ht="15.75" x14ac:dyDescent="0.25">
      <c r="G435" s="52"/>
      <c r="H435" s="61"/>
    </row>
    <row r="436" spans="7:8" s="5" customFormat="1" ht="15.75" x14ac:dyDescent="0.25">
      <c r="G436" s="52"/>
      <c r="H436" s="61"/>
    </row>
    <row r="437" spans="7:8" s="5" customFormat="1" ht="15.75" x14ac:dyDescent="0.25">
      <c r="G437" s="52"/>
      <c r="H437" s="61"/>
    </row>
    <row r="438" spans="7:8" s="5" customFormat="1" ht="15.75" x14ac:dyDescent="0.25">
      <c r="G438" s="52"/>
      <c r="H438" s="61"/>
    </row>
    <row r="439" spans="7:8" s="5" customFormat="1" ht="15.75" x14ac:dyDescent="0.25">
      <c r="G439" s="52"/>
      <c r="H439" s="61"/>
    </row>
    <row r="440" spans="7:8" s="5" customFormat="1" ht="15.75" x14ac:dyDescent="0.25">
      <c r="G440" s="52"/>
      <c r="H440" s="61"/>
    </row>
    <row r="441" spans="7:8" s="5" customFormat="1" ht="15.75" x14ac:dyDescent="0.25">
      <c r="G441" s="52"/>
      <c r="H441" s="61"/>
    </row>
    <row r="442" spans="7:8" s="5" customFormat="1" ht="15.75" x14ac:dyDescent="0.25">
      <c r="G442" s="52"/>
      <c r="H442" s="61"/>
    </row>
    <row r="443" spans="7:8" s="5" customFormat="1" ht="15.75" x14ac:dyDescent="0.25">
      <c r="G443" s="52"/>
      <c r="H443" s="61"/>
    </row>
    <row r="444" spans="7:8" s="5" customFormat="1" ht="15.75" x14ac:dyDescent="0.25">
      <c r="G444" s="52"/>
      <c r="H444" s="61"/>
    </row>
    <row r="445" spans="7:8" s="5" customFormat="1" ht="15.75" x14ac:dyDescent="0.25">
      <c r="G445" s="52"/>
      <c r="H445" s="61"/>
    </row>
    <row r="446" spans="7:8" s="5" customFormat="1" ht="15.75" x14ac:dyDescent="0.25">
      <c r="G446" s="52"/>
      <c r="H446" s="61"/>
    </row>
    <row r="447" spans="7:8" s="5" customFormat="1" ht="15.75" x14ac:dyDescent="0.25">
      <c r="G447" s="52"/>
      <c r="H447" s="61"/>
    </row>
    <row r="448" spans="7:8" s="5" customFormat="1" ht="15.75" x14ac:dyDescent="0.25">
      <c r="G448" s="52"/>
      <c r="H448" s="61"/>
    </row>
    <row r="449" spans="7:8" s="5" customFormat="1" ht="15.75" x14ac:dyDescent="0.25">
      <c r="G449" s="52"/>
      <c r="H449" s="61"/>
    </row>
    <row r="450" spans="7:8" s="5" customFormat="1" ht="15.75" x14ac:dyDescent="0.25">
      <c r="G450" s="52"/>
      <c r="H450" s="61"/>
    </row>
    <row r="451" spans="7:8" s="5" customFormat="1" ht="15.75" x14ac:dyDescent="0.25">
      <c r="G451" s="52"/>
      <c r="H451" s="61"/>
    </row>
    <row r="452" spans="7:8" s="5" customFormat="1" ht="15.75" x14ac:dyDescent="0.25">
      <c r="G452" s="52"/>
      <c r="H452" s="61"/>
    </row>
    <row r="453" spans="7:8" s="5" customFormat="1" ht="15.75" x14ac:dyDescent="0.25">
      <c r="G453" s="52"/>
      <c r="H453" s="61"/>
    </row>
    <row r="454" spans="7:8" s="5" customFormat="1" ht="15.75" x14ac:dyDescent="0.25">
      <c r="G454" s="52"/>
      <c r="H454" s="61"/>
    </row>
    <row r="455" spans="7:8" s="5" customFormat="1" ht="15.75" x14ac:dyDescent="0.25">
      <c r="G455" s="52"/>
      <c r="H455" s="61"/>
    </row>
    <row r="456" spans="7:8" s="5" customFormat="1" ht="15.75" x14ac:dyDescent="0.25">
      <c r="G456" s="52"/>
      <c r="H456" s="61"/>
    </row>
    <row r="457" spans="7:8" s="5" customFormat="1" ht="15.75" x14ac:dyDescent="0.25">
      <c r="G457" s="52"/>
      <c r="H457" s="61"/>
    </row>
    <row r="458" spans="7:8" s="5" customFormat="1" ht="15.75" x14ac:dyDescent="0.25">
      <c r="G458" s="52"/>
      <c r="H458" s="61"/>
    </row>
    <row r="459" spans="7:8" s="5" customFormat="1" ht="15.75" x14ac:dyDescent="0.25">
      <c r="G459" s="52"/>
      <c r="H459" s="61"/>
    </row>
    <row r="460" spans="7:8" s="5" customFormat="1" ht="15.75" x14ac:dyDescent="0.25">
      <c r="G460" s="52"/>
      <c r="H460" s="61"/>
    </row>
    <row r="461" spans="7:8" s="5" customFormat="1" ht="15.75" x14ac:dyDescent="0.25">
      <c r="G461" s="52"/>
      <c r="H461" s="61"/>
    </row>
    <row r="462" spans="7:8" s="5" customFormat="1" ht="15.75" x14ac:dyDescent="0.25">
      <c r="G462" s="52"/>
      <c r="H462" s="61"/>
    </row>
    <row r="463" spans="7:8" s="5" customFormat="1" ht="15.75" x14ac:dyDescent="0.25">
      <c r="G463" s="52"/>
      <c r="H463" s="61"/>
    </row>
    <row r="464" spans="7:8" s="5" customFormat="1" ht="15.75" x14ac:dyDescent="0.25">
      <c r="G464" s="52"/>
      <c r="H464" s="61"/>
    </row>
    <row r="465" spans="7:8" s="5" customFormat="1" ht="15.75" x14ac:dyDescent="0.25">
      <c r="G465" s="52"/>
      <c r="H465" s="61"/>
    </row>
    <row r="466" spans="7:8" s="5" customFormat="1" ht="15.75" x14ac:dyDescent="0.25">
      <c r="G466" s="52"/>
      <c r="H466" s="61"/>
    </row>
    <row r="467" spans="7:8" s="5" customFormat="1" ht="15.75" x14ac:dyDescent="0.25">
      <c r="G467" s="52"/>
      <c r="H467" s="61"/>
    </row>
    <row r="468" spans="7:8" s="5" customFormat="1" ht="15.75" x14ac:dyDescent="0.25">
      <c r="G468" s="52"/>
      <c r="H468" s="61"/>
    </row>
    <row r="469" spans="7:8" s="5" customFormat="1" ht="15.75" x14ac:dyDescent="0.25">
      <c r="G469" s="52"/>
      <c r="H469" s="61"/>
    </row>
    <row r="470" spans="7:8" s="5" customFormat="1" ht="15.75" x14ac:dyDescent="0.25">
      <c r="G470" s="52"/>
      <c r="H470" s="61"/>
    </row>
    <row r="471" spans="7:8" s="5" customFormat="1" ht="15.75" x14ac:dyDescent="0.25">
      <c r="G471" s="52"/>
      <c r="H471" s="61"/>
    </row>
    <row r="472" spans="7:8" s="5" customFormat="1" ht="15.75" x14ac:dyDescent="0.25">
      <c r="G472" s="52"/>
      <c r="H472" s="61"/>
    </row>
    <row r="473" spans="7:8" s="5" customFormat="1" ht="15.75" x14ac:dyDescent="0.25">
      <c r="G473" s="52"/>
      <c r="H473" s="61"/>
    </row>
    <row r="474" spans="7:8" s="5" customFormat="1" ht="15.75" x14ac:dyDescent="0.25">
      <c r="G474" s="52"/>
      <c r="H474" s="61"/>
    </row>
    <row r="475" spans="7:8" s="5" customFormat="1" ht="15.75" x14ac:dyDescent="0.25">
      <c r="G475" s="52"/>
      <c r="H475" s="61"/>
    </row>
    <row r="476" spans="7:8" s="5" customFormat="1" ht="15.75" x14ac:dyDescent="0.25">
      <c r="G476" s="52"/>
      <c r="H476" s="61"/>
    </row>
    <row r="477" spans="7:8" s="5" customFormat="1" ht="15.75" x14ac:dyDescent="0.25">
      <c r="G477" s="52"/>
      <c r="H477" s="61"/>
    </row>
    <row r="478" spans="7:8" s="5" customFormat="1" ht="15.75" x14ac:dyDescent="0.25">
      <c r="G478" s="52"/>
      <c r="H478" s="61"/>
    </row>
    <row r="479" spans="7:8" s="5" customFormat="1" ht="15.75" x14ac:dyDescent="0.25">
      <c r="G479" s="52"/>
      <c r="H479" s="61"/>
    </row>
    <row r="480" spans="7:8" s="5" customFormat="1" ht="15.75" x14ac:dyDescent="0.25">
      <c r="G480" s="52"/>
      <c r="H480" s="61"/>
    </row>
    <row r="481" spans="7:8" s="5" customFormat="1" ht="15.75" x14ac:dyDescent="0.25">
      <c r="G481" s="52"/>
      <c r="H481" s="61"/>
    </row>
    <row r="482" spans="7:8" s="5" customFormat="1" ht="15.75" x14ac:dyDescent="0.25">
      <c r="G482" s="52"/>
      <c r="H482" s="61"/>
    </row>
    <row r="483" spans="7:8" s="5" customFormat="1" ht="15.75" x14ac:dyDescent="0.25">
      <c r="G483" s="52"/>
      <c r="H483" s="61"/>
    </row>
    <row r="484" spans="7:8" s="5" customFormat="1" ht="15.75" x14ac:dyDescent="0.25">
      <c r="G484" s="52"/>
      <c r="H484" s="61"/>
    </row>
    <row r="485" spans="7:8" s="5" customFormat="1" ht="15.75" x14ac:dyDescent="0.25">
      <c r="G485" s="52"/>
      <c r="H485" s="61"/>
    </row>
    <row r="486" spans="7:8" s="5" customFormat="1" ht="15.75" x14ac:dyDescent="0.25">
      <c r="G486" s="52"/>
      <c r="H486" s="61"/>
    </row>
    <row r="487" spans="7:8" s="5" customFormat="1" ht="15.75" x14ac:dyDescent="0.25">
      <c r="G487" s="52"/>
      <c r="H487" s="61"/>
    </row>
    <row r="488" spans="7:8" s="5" customFormat="1" ht="15.75" x14ac:dyDescent="0.25">
      <c r="G488" s="52"/>
      <c r="H488" s="61"/>
    </row>
    <row r="489" spans="7:8" s="5" customFormat="1" ht="15.75" x14ac:dyDescent="0.25">
      <c r="G489" s="52"/>
      <c r="H489" s="61"/>
    </row>
    <row r="490" spans="7:8" s="5" customFormat="1" ht="15.75" x14ac:dyDescent="0.25">
      <c r="G490" s="52"/>
      <c r="H490" s="61"/>
    </row>
    <row r="491" spans="7:8" s="5" customFormat="1" ht="15.75" x14ac:dyDescent="0.25">
      <c r="G491" s="52"/>
      <c r="H491" s="61"/>
    </row>
    <row r="492" spans="7:8" s="5" customFormat="1" ht="15.75" x14ac:dyDescent="0.25">
      <c r="G492" s="52"/>
      <c r="H492" s="61"/>
    </row>
    <row r="493" spans="7:8" s="5" customFormat="1" ht="15.75" x14ac:dyDescent="0.25">
      <c r="G493" s="52"/>
      <c r="H493" s="61"/>
    </row>
    <row r="494" spans="7:8" s="5" customFormat="1" ht="15.75" x14ac:dyDescent="0.25">
      <c r="G494" s="52"/>
      <c r="H494" s="61"/>
    </row>
    <row r="495" spans="7:8" s="5" customFormat="1" ht="15.75" x14ac:dyDescent="0.25">
      <c r="G495" s="52"/>
      <c r="H495" s="61"/>
    </row>
    <row r="496" spans="7:8" s="5" customFormat="1" ht="15.75" x14ac:dyDescent="0.25">
      <c r="G496" s="52"/>
      <c r="H496" s="61"/>
    </row>
    <row r="497" spans="7:8" s="5" customFormat="1" ht="15.75" x14ac:dyDescent="0.25">
      <c r="G497" s="52"/>
      <c r="H497" s="61"/>
    </row>
    <row r="498" spans="7:8" s="5" customFormat="1" ht="15.75" x14ac:dyDescent="0.25">
      <c r="G498" s="52"/>
      <c r="H498" s="61"/>
    </row>
    <row r="499" spans="7:8" s="5" customFormat="1" ht="15.75" x14ac:dyDescent="0.25">
      <c r="G499" s="52"/>
      <c r="H499" s="61"/>
    </row>
    <row r="500" spans="7:8" s="5" customFormat="1" ht="15.75" x14ac:dyDescent="0.25">
      <c r="G500" s="52"/>
      <c r="H500" s="61"/>
    </row>
    <row r="501" spans="7:8" s="5" customFormat="1" ht="15.75" x14ac:dyDescent="0.25">
      <c r="G501" s="52"/>
      <c r="H501" s="61"/>
    </row>
    <row r="502" spans="7:8" s="5" customFormat="1" ht="15.75" x14ac:dyDescent="0.25">
      <c r="G502" s="52"/>
      <c r="H502" s="61"/>
    </row>
    <row r="503" spans="7:8" s="5" customFormat="1" ht="15.75" x14ac:dyDescent="0.25">
      <c r="G503" s="52"/>
      <c r="H503" s="61"/>
    </row>
    <row r="504" spans="7:8" s="5" customFormat="1" ht="15.75" x14ac:dyDescent="0.25">
      <c r="G504" s="52"/>
      <c r="H504" s="61"/>
    </row>
    <row r="505" spans="7:8" s="5" customFormat="1" ht="15.75" x14ac:dyDescent="0.25">
      <c r="G505" s="52"/>
      <c r="H505" s="61"/>
    </row>
    <row r="506" spans="7:8" s="5" customFormat="1" ht="15.75" x14ac:dyDescent="0.25">
      <c r="G506" s="52"/>
      <c r="H506" s="61"/>
    </row>
    <row r="507" spans="7:8" s="5" customFormat="1" ht="15.75" x14ac:dyDescent="0.25">
      <c r="G507" s="52"/>
      <c r="H507" s="61"/>
    </row>
    <row r="508" spans="7:8" s="5" customFormat="1" ht="15.75" x14ac:dyDescent="0.25">
      <c r="G508" s="52"/>
      <c r="H508" s="61"/>
    </row>
    <row r="509" spans="7:8" s="5" customFormat="1" ht="15.75" x14ac:dyDescent="0.25">
      <c r="G509" s="52"/>
      <c r="H509" s="61"/>
    </row>
    <row r="510" spans="7:8" s="5" customFormat="1" ht="15.75" x14ac:dyDescent="0.25">
      <c r="G510" s="52"/>
      <c r="H510" s="61"/>
    </row>
    <row r="511" spans="7:8" s="5" customFormat="1" ht="15.75" x14ac:dyDescent="0.25">
      <c r="G511" s="52"/>
      <c r="H511" s="61"/>
    </row>
    <row r="512" spans="7:8" s="5" customFormat="1" ht="15.75" x14ac:dyDescent="0.25">
      <c r="G512" s="52"/>
      <c r="H512" s="61"/>
    </row>
    <row r="513" spans="7:8" s="5" customFormat="1" ht="15.75" x14ac:dyDescent="0.25">
      <c r="G513" s="52"/>
      <c r="H513" s="61"/>
    </row>
    <row r="514" spans="7:8" s="5" customFormat="1" ht="15.75" x14ac:dyDescent="0.25">
      <c r="G514" s="52"/>
      <c r="H514" s="61"/>
    </row>
    <row r="515" spans="7:8" s="5" customFormat="1" ht="15.75" x14ac:dyDescent="0.25">
      <c r="G515" s="52"/>
      <c r="H515" s="61"/>
    </row>
    <row r="516" spans="7:8" s="5" customFormat="1" ht="15.75" x14ac:dyDescent="0.25">
      <c r="G516" s="52"/>
      <c r="H516" s="61"/>
    </row>
    <row r="517" spans="7:8" s="5" customFormat="1" ht="15.75" x14ac:dyDescent="0.25">
      <c r="G517" s="52"/>
      <c r="H517" s="61"/>
    </row>
    <row r="518" spans="7:8" s="5" customFormat="1" ht="15.75" x14ac:dyDescent="0.25">
      <c r="G518" s="52"/>
      <c r="H518" s="61"/>
    </row>
    <row r="519" spans="7:8" s="5" customFormat="1" ht="15.75" x14ac:dyDescent="0.25">
      <c r="G519" s="52"/>
      <c r="H519" s="61"/>
    </row>
    <row r="520" spans="7:8" s="5" customFormat="1" ht="15.75" x14ac:dyDescent="0.25">
      <c r="G520" s="52"/>
      <c r="H520" s="61"/>
    </row>
    <row r="521" spans="7:8" s="5" customFormat="1" ht="15.75" x14ac:dyDescent="0.25">
      <c r="G521" s="52"/>
      <c r="H521" s="61"/>
    </row>
    <row r="522" spans="7:8" s="5" customFormat="1" ht="15.75" x14ac:dyDescent="0.25">
      <c r="G522" s="52"/>
      <c r="H522" s="61"/>
    </row>
    <row r="523" spans="7:8" s="5" customFormat="1" ht="15.75" x14ac:dyDescent="0.25">
      <c r="G523" s="52"/>
      <c r="H523" s="61"/>
    </row>
    <row r="524" spans="7:8" s="5" customFormat="1" ht="15.75" x14ac:dyDescent="0.25">
      <c r="G524" s="52"/>
      <c r="H524" s="61"/>
    </row>
    <row r="525" spans="7:8" s="5" customFormat="1" ht="15.75" x14ac:dyDescent="0.25">
      <c r="G525" s="52"/>
      <c r="H525" s="61"/>
    </row>
    <row r="526" spans="7:8" s="5" customFormat="1" ht="15.75" x14ac:dyDescent="0.25">
      <c r="G526" s="52"/>
      <c r="H526" s="61"/>
    </row>
    <row r="527" spans="7:8" s="5" customFormat="1" ht="15.75" x14ac:dyDescent="0.25">
      <c r="G527" s="52"/>
      <c r="H527" s="61"/>
    </row>
    <row r="528" spans="7:8" s="5" customFormat="1" ht="15.75" x14ac:dyDescent="0.25">
      <c r="G528" s="52"/>
      <c r="H528" s="61"/>
    </row>
    <row r="529" spans="7:8" s="5" customFormat="1" ht="15.75" x14ac:dyDescent="0.25">
      <c r="G529" s="52"/>
      <c r="H529" s="61"/>
    </row>
    <row r="530" spans="7:8" s="5" customFormat="1" ht="15.75" x14ac:dyDescent="0.25">
      <c r="G530" s="52"/>
      <c r="H530" s="61"/>
    </row>
    <row r="531" spans="7:8" s="5" customFormat="1" ht="15.75" x14ac:dyDescent="0.25">
      <c r="G531" s="52"/>
      <c r="H531" s="61"/>
    </row>
    <row r="532" spans="7:8" s="5" customFormat="1" ht="15.75" x14ac:dyDescent="0.25">
      <c r="G532" s="52"/>
      <c r="H532" s="61"/>
    </row>
    <row r="533" spans="7:8" s="5" customFormat="1" ht="15.75" x14ac:dyDescent="0.25">
      <c r="G533" s="52"/>
      <c r="H533" s="61"/>
    </row>
    <row r="534" spans="7:8" s="5" customFormat="1" ht="15.75" x14ac:dyDescent="0.25">
      <c r="G534" s="52"/>
      <c r="H534" s="61"/>
    </row>
    <row r="535" spans="7:8" s="5" customFormat="1" ht="15.75" x14ac:dyDescent="0.25">
      <c r="G535" s="52"/>
      <c r="H535" s="61"/>
    </row>
    <row r="536" spans="7:8" s="5" customFormat="1" ht="15.75" x14ac:dyDescent="0.25">
      <c r="G536" s="52"/>
      <c r="H536" s="61"/>
    </row>
    <row r="537" spans="7:8" s="5" customFormat="1" ht="15.75" x14ac:dyDescent="0.25">
      <c r="G537" s="52"/>
      <c r="H537" s="61"/>
    </row>
    <row r="538" spans="7:8" s="5" customFormat="1" ht="15.75" x14ac:dyDescent="0.25">
      <c r="G538" s="52"/>
      <c r="H538" s="61"/>
    </row>
    <row r="539" spans="7:8" s="5" customFormat="1" ht="15.75" x14ac:dyDescent="0.25">
      <c r="G539" s="52"/>
      <c r="H539" s="61"/>
    </row>
    <row r="540" spans="7:8" s="5" customFormat="1" ht="15.75" x14ac:dyDescent="0.25">
      <c r="G540" s="52"/>
      <c r="H540" s="61"/>
    </row>
    <row r="541" spans="7:8" s="5" customFormat="1" ht="15.75" x14ac:dyDescent="0.25">
      <c r="G541" s="52"/>
      <c r="H541" s="61"/>
    </row>
    <row r="542" spans="7:8" s="5" customFormat="1" ht="15.75" x14ac:dyDescent="0.25">
      <c r="G542" s="52"/>
      <c r="H542" s="61"/>
    </row>
    <row r="543" spans="7:8" s="5" customFormat="1" ht="15.75" x14ac:dyDescent="0.25">
      <c r="G543" s="52"/>
      <c r="H543" s="61"/>
    </row>
    <row r="544" spans="7:8" s="5" customFormat="1" ht="15.75" x14ac:dyDescent="0.25">
      <c r="G544" s="52"/>
      <c r="H544" s="61"/>
    </row>
    <row r="545" spans="7:8" s="5" customFormat="1" ht="15.75" x14ac:dyDescent="0.25">
      <c r="G545" s="52"/>
      <c r="H545" s="61"/>
    </row>
    <row r="546" spans="7:8" s="5" customFormat="1" ht="15.75" x14ac:dyDescent="0.25">
      <c r="G546" s="52"/>
      <c r="H546" s="61"/>
    </row>
    <row r="547" spans="7:8" s="5" customFormat="1" ht="15.75" x14ac:dyDescent="0.25">
      <c r="G547" s="52"/>
      <c r="H547" s="61"/>
    </row>
    <row r="548" spans="7:8" s="5" customFormat="1" ht="15.75" x14ac:dyDescent="0.25">
      <c r="G548" s="52"/>
      <c r="H548" s="61"/>
    </row>
    <row r="549" spans="7:8" s="5" customFormat="1" ht="15.75" x14ac:dyDescent="0.25">
      <c r="G549" s="52"/>
      <c r="H549" s="61"/>
    </row>
    <row r="550" spans="7:8" s="5" customFormat="1" ht="15.75" x14ac:dyDescent="0.25">
      <c r="G550" s="52"/>
      <c r="H550" s="61"/>
    </row>
    <row r="551" spans="7:8" s="5" customFormat="1" ht="15.75" x14ac:dyDescent="0.25">
      <c r="G551" s="52"/>
      <c r="H551" s="61"/>
    </row>
    <row r="552" spans="7:8" s="5" customFormat="1" ht="15.75" x14ac:dyDescent="0.25">
      <c r="G552" s="52"/>
      <c r="H552" s="61"/>
    </row>
    <row r="553" spans="7:8" s="5" customFormat="1" ht="15.75" x14ac:dyDescent="0.25">
      <c r="G553" s="52"/>
      <c r="H553" s="61"/>
    </row>
    <row r="554" spans="7:8" s="5" customFormat="1" ht="15.75" x14ac:dyDescent="0.25">
      <c r="G554" s="52"/>
      <c r="H554" s="61"/>
    </row>
    <row r="555" spans="7:8" s="5" customFormat="1" ht="15.75" x14ac:dyDescent="0.25">
      <c r="G555" s="52"/>
      <c r="H555" s="61"/>
    </row>
    <row r="556" spans="7:8" s="5" customFormat="1" ht="15.75" x14ac:dyDescent="0.25">
      <c r="G556" s="52"/>
      <c r="H556" s="61"/>
    </row>
    <row r="557" spans="7:8" s="5" customFormat="1" ht="15.75" x14ac:dyDescent="0.25">
      <c r="G557" s="52"/>
      <c r="H557" s="61"/>
    </row>
    <row r="558" spans="7:8" s="5" customFormat="1" ht="15.75" x14ac:dyDescent="0.25">
      <c r="G558" s="52"/>
      <c r="H558" s="61"/>
    </row>
    <row r="559" spans="7:8" s="5" customFormat="1" ht="15.75" x14ac:dyDescent="0.25">
      <c r="G559" s="52"/>
      <c r="H559" s="61"/>
    </row>
    <row r="560" spans="7:8" s="5" customFormat="1" ht="15.75" x14ac:dyDescent="0.25">
      <c r="G560" s="52"/>
      <c r="H560" s="61"/>
    </row>
    <row r="561" spans="7:8" s="5" customFormat="1" ht="15.75" x14ac:dyDescent="0.25">
      <c r="G561" s="52"/>
      <c r="H561" s="61"/>
    </row>
    <row r="562" spans="7:8" s="5" customFormat="1" ht="15.75" x14ac:dyDescent="0.25">
      <c r="G562" s="52"/>
      <c r="H562" s="61"/>
    </row>
    <row r="563" spans="7:8" s="5" customFormat="1" ht="15.75" x14ac:dyDescent="0.25">
      <c r="G563" s="52"/>
      <c r="H563" s="61"/>
    </row>
    <row r="564" spans="7:8" s="5" customFormat="1" ht="15.75" x14ac:dyDescent="0.25">
      <c r="G564" s="52"/>
      <c r="H564" s="61"/>
    </row>
    <row r="565" spans="7:8" s="5" customFormat="1" ht="15.75" x14ac:dyDescent="0.25">
      <c r="G565" s="52"/>
      <c r="H565" s="61"/>
    </row>
    <row r="566" spans="7:8" s="5" customFormat="1" ht="15.75" x14ac:dyDescent="0.25">
      <c r="G566" s="52"/>
      <c r="H566" s="61"/>
    </row>
    <row r="567" spans="7:8" s="5" customFormat="1" ht="15.75" x14ac:dyDescent="0.25">
      <c r="G567" s="52"/>
      <c r="H567" s="61"/>
    </row>
    <row r="568" spans="7:8" s="5" customFormat="1" ht="15.75" x14ac:dyDescent="0.25">
      <c r="G568" s="52"/>
      <c r="H568" s="61"/>
    </row>
    <row r="569" spans="7:8" s="5" customFormat="1" ht="15.75" x14ac:dyDescent="0.25">
      <c r="G569" s="52"/>
      <c r="H569" s="61"/>
    </row>
    <row r="570" spans="7:8" s="5" customFormat="1" ht="15.75" x14ac:dyDescent="0.25">
      <c r="G570" s="52"/>
      <c r="H570" s="61"/>
    </row>
    <row r="571" spans="7:8" s="5" customFormat="1" ht="15.75" x14ac:dyDescent="0.25">
      <c r="G571" s="52"/>
      <c r="H571" s="61"/>
    </row>
    <row r="572" spans="7:8" s="5" customFormat="1" ht="15.75" x14ac:dyDescent="0.25">
      <c r="G572" s="52"/>
      <c r="H572" s="61"/>
    </row>
    <row r="573" spans="7:8" s="5" customFormat="1" ht="15.75" x14ac:dyDescent="0.25">
      <c r="G573" s="52"/>
      <c r="H573" s="61"/>
    </row>
    <row r="574" spans="7:8" s="5" customFormat="1" ht="15.75" x14ac:dyDescent="0.25">
      <c r="G574" s="52"/>
      <c r="H574" s="61"/>
    </row>
    <row r="575" spans="7:8" s="5" customFormat="1" ht="15.75" x14ac:dyDescent="0.25">
      <c r="G575" s="52"/>
      <c r="H575" s="61"/>
    </row>
    <row r="576" spans="7:8" s="5" customFormat="1" ht="15.75" x14ac:dyDescent="0.25">
      <c r="G576" s="52"/>
      <c r="H576" s="61"/>
    </row>
    <row r="577" spans="7:8" s="5" customFormat="1" ht="15.75" x14ac:dyDescent="0.25">
      <c r="G577" s="52"/>
      <c r="H577" s="61"/>
    </row>
    <row r="578" spans="7:8" s="5" customFormat="1" ht="15.75" x14ac:dyDescent="0.25">
      <c r="G578" s="52"/>
      <c r="H578" s="61"/>
    </row>
    <row r="579" spans="7:8" s="5" customFormat="1" ht="15.75" x14ac:dyDescent="0.25">
      <c r="G579" s="52"/>
      <c r="H579" s="61"/>
    </row>
    <row r="580" spans="7:8" s="5" customFormat="1" ht="15.75" x14ac:dyDescent="0.25">
      <c r="G580" s="52"/>
      <c r="H580" s="61"/>
    </row>
    <row r="581" spans="7:8" s="5" customFormat="1" ht="15.75" x14ac:dyDescent="0.25">
      <c r="G581" s="52"/>
      <c r="H581" s="61"/>
    </row>
    <row r="582" spans="7:8" s="5" customFormat="1" ht="15.75" x14ac:dyDescent="0.25">
      <c r="G582" s="52"/>
      <c r="H582" s="61"/>
    </row>
    <row r="583" spans="7:8" s="5" customFormat="1" ht="15.75" x14ac:dyDescent="0.25">
      <c r="G583" s="52"/>
      <c r="H583" s="61"/>
    </row>
    <row r="584" spans="7:8" s="5" customFormat="1" ht="15.75" x14ac:dyDescent="0.25">
      <c r="G584" s="52"/>
      <c r="H584" s="61"/>
    </row>
    <row r="585" spans="7:8" s="5" customFormat="1" ht="15.75" x14ac:dyDescent="0.25">
      <c r="G585" s="52"/>
      <c r="H585" s="61"/>
    </row>
    <row r="586" spans="7:8" s="5" customFormat="1" ht="15.75" x14ac:dyDescent="0.25">
      <c r="G586" s="52"/>
      <c r="H586" s="61"/>
    </row>
    <row r="587" spans="7:8" s="5" customFormat="1" ht="15.75" x14ac:dyDescent="0.25">
      <c r="G587" s="52"/>
      <c r="H587" s="61"/>
    </row>
    <row r="588" spans="7:8" s="5" customFormat="1" ht="15.75" x14ac:dyDescent="0.25">
      <c r="G588" s="52"/>
      <c r="H588" s="61"/>
    </row>
    <row r="589" spans="7:8" s="5" customFormat="1" ht="15.75" x14ac:dyDescent="0.25">
      <c r="G589" s="52"/>
      <c r="H589" s="61"/>
    </row>
    <row r="590" spans="7:8" s="5" customFormat="1" ht="15.75" x14ac:dyDescent="0.25">
      <c r="G590" s="52"/>
      <c r="H590" s="61"/>
    </row>
    <row r="591" spans="7:8" s="5" customFormat="1" ht="15.75" x14ac:dyDescent="0.25">
      <c r="G591" s="52"/>
      <c r="H591" s="61"/>
    </row>
    <row r="592" spans="7:8" s="5" customFormat="1" ht="15.75" x14ac:dyDescent="0.25">
      <c r="G592" s="52"/>
      <c r="H592" s="61"/>
    </row>
    <row r="593" spans="7:8" s="5" customFormat="1" ht="15.75" x14ac:dyDescent="0.25">
      <c r="G593" s="52"/>
      <c r="H593" s="61"/>
    </row>
    <row r="594" spans="7:8" s="5" customFormat="1" ht="15.75" x14ac:dyDescent="0.25">
      <c r="G594" s="52"/>
      <c r="H594" s="61"/>
    </row>
    <row r="595" spans="7:8" s="5" customFormat="1" ht="15.75" x14ac:dyDescent="0.25">
      <c r="G595" s="52"/>
      <c r="H595" s="61"/>
    </row>
    <row r="596" spans="7:8" s="5" customFormat="1" ht="15.75" x14ac:dyDescent="0.25">
      <c r="G596" s="52"/>
      <c r="H596" s="61"/>
    </row>
    <row r="597" spans="7:8" s="5" customFormat="1" ht="15.75" x14ac:dyDescent="0.25">
      <c r="G597" s="52"/>
      <c r="H597" s="61"/>
    </row>
    <row r="598" spans="7:8" s="5" customFormat="1" ht="15.75" x14ac:dyDescent="0.25">
      <c r="G598" s="52"/>
      <c r="H598" s="61"/>
    </row>
    <row r="599" spans="7:8" s="5" customFormat="1" ht="15.75" x14ac:dyDescent="0.25">
      <c r="G599" s="52"/>
      <c r="H599" s="61"/>
    </row>
    <row r="600" spans="7:8" s="5" customFormat="1" ht="15.75" x14ac:dyDescent="0.25">
      <c r="G600" s="52"/>
      <c r="H600" s="61"/>
    </row>
    <row r="601" spans="7:8" s="5" customFormat="1" ht="15.75" x14ac:dyDescent="0.25">
      <c r="G601" s="52"/>
      <c r="H601" s="61"/>
    </row>
    <row r="602" spans="7:8" s="5" customFormat="1" ht="15.75" x14ac:dyDescent="0.25">
      <c r="G602" s="52"/>
      <c r="H602" s="61"/>
    </row>
    <row r="603" spans="7:8" s="5" customFormat="1" ht="15.75" x14ac:dyDescent="0.25">
      <c r="G603" s="52"/>
      <c r="H603" s="61"/>
    </row>
    <row r="604" spans="7:8" s="5" customFormat="1" ht="15.75" x14ac:dyDescent="0.25">
      <c r="G604" s="52"/>
      <c r="H604" s="61"/>
    </row>
    <row r="605" spans="7:8" s="5" customFormat="1" ht="15.75" x14ac:dyDescent="0.25">
      <c r="G605" s="52"/>
      <c r="H605" s="61"/>
    </row>
    <row r="606" spans="7:8" s="5" customFormat="1" ht="15.75" x14ac:dyDescent="0.25">
      <c r="G606" s="52"/>
      <c r="H606" s="61"/>
    </row>
    <row r="607" spans="7:8" s="5" customFormat="1" ht="15.75" x14ac:dyDescent="0.25">
      <c r="G607" s="52"/>
      <c r="H607" s="61"/>
    </row>
    <row r="608" spans="7:8" s="5" customFormat="1" ht="15.75" x14ac:dyDescent="0.25">
      <c r="G608" s="52"/>
      <c r="H608" s="61"/>
    </row>
    <row r="609" spans="7:8" s="5" customFormat="1" ht="15.75" x14ac:dyDescent="0.25">
      <c r="G609" s="52"/>
      <c r="H609" s="61"/>
    </row>
    <row r="610" spans="7:8" s="5" customFormat="1" ht="15.75" x14ac:dyDescent="0.25">
      <c r="G610" s="52"/>
      <c r="H610" s="61"/>
    </row>
    <row r="611" spans="7:8" s="5" customFormat="1" ht="15.75" x14ac:dyDescent="0.25">
      <c r="G611" s="52"/>
      <c r="H611" s="61"/>
    </row>
    <row r="612" spans="7:8" s="5" customFormat="1" ht="15.75" x14ac:dyDescent="0.25">
      <c r="G612" s="52"/>
      <c r="H612" s="61"/>
    </row>
    <row r="613" spans="7:8" s="5" customFormat="1" ht="15.75" x14ac:dyDescent="0.25">
      <c r="G613" s="52"/>
      <c r="H613" s="61"/>
    </row>
    <row r="614" spans="7:8" s="5" customFormat="1" ht="15.75" x14ac:dyDescent="0.25">
      <c r="G614" s="52"/>
      <c r="H614" s="61"/>
    </row>
    <row r="615" spans="7:8" s="5" customFormat="1" ht="15.75" x14ac:dyDescent="0.25">
      <c r="G615" s="52"/>
      <c r="H615" s="61"/>
    </row>
    <row r="616" spans="7:8" s="5" customFormat="1" ht="15.75" x14ac:dyDescent="0.25">
      <c r="G616" s="52"/>
      <c r="H616" s="61"/>
    </row>
    <row r="617" spans="7:8" s="5" customFormat="1" ht="15.75" x14ac:dyDescent="0.25">
      <c r="G617" s="52"/>
      <c r="H617" s="61"/>
    </row>
    <row r="618" spans="7:8" s="5" customFormat="1" ht="15.75" x14ac:dyDescent="0.25">
      <c r="G618" s="52"/>
      <c r="H618" s="61"/>
    </row>
    <row r="619" spans="7:8" s="5" customFormat="1" ht="15.75" x14ac:dyDescent="0.25">
      <c r="G619" s="52"/>
      <c r="H619" s="61"/>
    </row>
    <row r="620" spans="7:8" s="5" customFormat="1" ht="15.75" x14ac:dyDescent="0.25">
      <c r="G620" s="52"/>
      <c r="H620" s="61"/>
    </row>
    <row r="621" spans="7:8" s="5" customFormat="1" ht="15.75" x14ac:dyDescent="0.25">
      <c r="G621" s="52"/>
      <c r="H621" s="61"/>
    </row>
    <row r="622" spans="7:8" s="5" customFormat="1" ht="15.75" x14ac:dyDescent="0.25">
      <c r="G622" s="52"/>
      <c r="H622" s="61"/>
    </row>
    <row r="623" spans="7:8" s="5" customFormat="1" ht="15.75" x14ac:dyDescent="0.25">
      <c r="G623" s="52"/>
      <c r="H623" s="61"/>
    </row>
    <row r="624" spans="7:8" s="5" customFormat="1" ht="15.75" x14ac:dyDescent="0.25">
      <c r="G624" s="52"/>
      <c r="H624" s="61"/>
    </row>
    <row r="625" spans="6:8" s="5" customFormat="1" ht="15.75" x14ac:dyDescent="0.25">
      <c r="G625" s="52"/>
      <c r="H625" s="61"/>
    </row>
    <row r="626" spans="6:8" s="5" customFormat="1" ht="15.75" x14ac:dyDescent="0.25">
      <c r="G626" s="52"/>
      <c r="H626" s="61"/>
    </row>
    <row r="627" spans="6:8" s="5" customFormat="1" ht="15.75" x14ac:dyDescent="0.25">
      <c r="G627" s="52"/>
      <c r="H627" s="61"/>
    </row>
    <row r="628" spans="6:8" s="5" customFormat="1" ht="15.75" x14ac:dyDescent="0.25">
      <c r="G628" s="52"/>
      <c r="H628" s="61"/>
    </row>
    <row r="629" spans="6:8" s="5" customFormat="1" ht="15.75" x14ac:dyDescent="0.25">
      <c r="G629" s="52"/>
      <c r="H629" s="61"/>
    </row>
    <row r="630" spans="6:8" s="5" customFormat="1" ht="15.75" x14ac:dyDescent="0.25">
      <c r="G630" s="52"/>
      <c r="H630" s="61"/>
    </row>
    <row r="631" spans="6:8" s="5" customFormat="1" ht="15.75" x14ac:dyDescent="0.25">
      <c r="G631" s="52"/>
      <c r="H631" s="61"/>
    </row>
    <row r="632" spans="6:8" s="5" customFormat="1" ht="15.75" x14ac:dyDescent="0.25">
      <c r="G632" s="52"/>
      <c r="H632" s="61"/>
    </row>
    <row r="633" spans="6:8" s="5" customFormat="1" ht="15.75" x14ac:dyDescent="0.25">
      <c r="G633" s="52"/>
      <c r="H633" s="61"/>
    </row>
    <row r="634" spans="6:8" x14ac:dyDescent="0.25">
      <c r="F634" s="2"/>
    </row>
    <row r="635" spans="6:8" x14ac:dyDescent="0.25">
      <c r="F635" s="2"/>
    </row>
    <row r="636" spans="6:8" x14ac:dyDescent="0.25">
      <c r="F636" s="2"/>
    </row>
    <row r="637" spans="6:8" x14ac:dyDescent="0.25">
      <c r="F637" s="2"/>
    </row>
    <row r="638" spans="6:8" x14ac:dyDescent="0.25">
      <c r="F638" s="2"/>
    </row>
    <row r="639" spans="6:8" x14ac:dyDescent="0.25">
      <c r="F639" s="2"/>
    </row>
    <row r="640" spans="6:8" x14ac:dyDescent="0.25">
      <c r="F640" s="2"/>
    </row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</sheetData>
  <mergeCells count="9">
    <mergeCell ref="D2:F2"/>
    <mergeCell ref="D1:F1"/>
    <mergeCell ref="A3:F3"/>
    <mergeCell ref="F5:F6"/>
    <mergeCell ref="A5:A6"/>
    <mergeCell ref="B5:B6"/>
    <mergeCell ref="C5:C6"/>
    <mergeCell ref="D5:D6"/>
    <mergeCell ref="E5:E6"/>
  </mergeCells>
  <pageMargins left="0.70866141732283472" right="0.19685039370078741" top="0.27559055118110237" bottom="0.19685039370078741" header="0.31496062992125984" footer="0.31496062992125984"/>
  <pageSetup paperSize="9" scale="73" fitToHeight="0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workbookViewId="0">
      <selection activeCell="D1" sqref="A1:D22"/>
    </sheetView>
  </sheetViews>
  <sheetFormatPr defaultRowHeight="15" x14ac:dyDescent="0.25"/>
  <cols>
    <col min="2" max="2" width="67.85546875" customWidth="1"/>
    <col min="3" max="3" width="15.42578125" bestFit="1" customWidth="1"/>
    <col min="4" max="4" width="15.5703125" bestFit="1" customWidth="1"/>
  </cols>
  <sheetData>
    <row r="1" spans="1:4" x14ac:dyDescent="0.25">
      <c r="A1" s="2"/>
      <c r="B1" s="13"/>
      <c r="C1" s="13"/>
      <c r="D1" s="197" t="s">
        <v>477</v>
      </c>
    </row>
    <row r="2" spans="1:4" ht="84" customHeight="1" thickBot="1" x14ac:dyDescent="0.3">
      <c r="A2" s="2"/>
      <c r="B2" s="170"/>
      <c r="C2" s="269" t="s">
        <v>474</v>
      </c>
      <c r="D2" s="270"/>
    </row>
    <row r="3" spans="1:4" ht="57" customHeight="1" x14ac:dyDescent="0.25">
      <c r="A3" s="266" t="s">
        <v>478</v>
      </c>
      <c r="B3" s="267"/>
      <c r="C3" s="267"/>
      <c r="D3" s="268"/>
    </row>
    <row r="4" spans="1:4" x14ac:dyDescent="0.25">
      <c r="A4" s="171"/>
      <c r="B4" s="172"/>
      <c r="C4" s="172"/>
      <c r="D4" s="173" t="s">
        <v>229</v>
      </c>
    </row>
    <row r="5" spans="1:4" ht="15.75" x14ac:dyDescent="0.25">
      <c r="A5" s="174" t="s">
        <v>413</v>
      </c>
      <c r="B5" s="226" t="s">
        <v>414</v>
      </c>
      <c r="C5" s="175" t="s">
        <v>479</v>
      </c>
      <c r="D5" s="175" t="s">
        <v>480</v>
      </c>
    </row>
    <row r="6" spans="1:4" ht="31.5" x14ac:dyDescent="0.25">
      <c r="A6" s="177">
        <v>1</v>
      </c>
      <c r="B6" s="227" t="s">
        <v>415</v>
      </c>
      <c r="C6" s="230">
        <v>12624692</v>
      </c>
      <c r="D6" s="230">
        <v>12626291</v>
      </c>
    </row>
    <row r="7" spans="1:4" ht="28.5" hidden="1" customHeight="1" x14ac:dyDescent="0.25">
      <c r="A7" s="177">
        <v>2</v>
      </c>
      <c r="B7" s="227" t="s">
        <v>416</v>
      </c>
      <c r="C7" s="192"/>
      <c r="D7" s="192"/>
    </row>
    <row r="8" spans="1:4" ht="27.75" hidden="1" customHeight="1" x14ac:dyDescent="0.25">
      <c r="A8" s="177">
        <v>3</v>
      </c>
      <c r="B8" s="227" t="s">
        <v>417</v>
      </c>
      <c r="C8" s="192"/>
      <c r="D8" s="192"/>
    </row>
    <row r="9" spans="1:4" ht="15.75" hidden="1" x14ac:dyDescent="0.25">
      <c r="A9" s="177">
        <v>4</v>
      </c>
      <c r="B9" s="227"/>
      <c r="C9" s="192"/>
      <c r="D9" s="192"/>
    </row>
    <row r="10" spans="1:4" ht="47.25" hidden="1" x14ac:dyDescent="0.25">
      <c r="A10" s="177">
        <v>5</v>
      </c>
      <c r="B10" s="179" t="s">
        <v>418</v>
      </c>
      <c r="C10" s="231"/>
      <c r="D10" s="231"/>
    </row>
    <row r="11" spans="1:4" ht="47.25" hidden="1" x14ac:dyDescent="0.25">
      <c r="A11" s="183">
        <v>6</v>
      </c>
      <c r="B11" s="185" t="s">
        <v>420</v>
      </c>
      <c r="C11" s="192"/>
      <c r="D11" s="192"/>
    </row>
    <row r="12" spans="1:4" ht="47.25" hidden="1" x14ac:dyDescent="0.25">
      <c r="A12" s="183">
        <v>7</v>
      </c>
      <c r="B12" s="228" t="s">
        <v>428</v>
      </c>
      <c r="C12" s="192"/>
      <c r="D12" s="192"/>
    </row>
    <row r="13" spans="1:4" ht="47.25" hidden="1" x14ac:dyDescent="0.25">
      <c r="A13" s="183">
        <v>8</v>
      </c>
      <c r="B13" s="228" t="s">
        <v>429</v>
      </c>
      <c r="C13" s="192"/>
      <c r="D13" s="192"/>
    </row>
    <row r="14" spans="1:4" ht="47.25" hidden="1" x14ac:dyDescent="0.25">
      <c r="A14" s="183">
        <v>9</v>
      </c>
      <c r="B14" s="228" t="s">
        <v>430</v>
      </c>
      <c r="C14" s="192"/>
      <c r="D14" s="192"/>
    </row>
    <row r="15" spans="1:4" ht="60" hidden="1" customHeight="1" x14ac:dyDescent="0.25">
      <c r="A15" s="183">
        <v>10</v>
      </c>
      <c r="B15" s="228" t="s">
        <v>431</v>
      </c>
      <c r="C15" s="192"/>
      <c r="D15" s="192"/>
    </row>
    <row r="16" spans="1:4" ht="63" hidden="1" x14ac:dyDescent="0.25">
      <c r="A16" s="183">
        <v>11</v>
      </c>
      <c r="B16" s="228" t="s">
        <v>432</v>
      </c>
      <c r="C16" s="187"/>
      <c r="D16" s="187"/>
    </row>
    <row r="17" spans="1:4" ht="48" hidden="1" customHeight="1" x14ac:dyDescent="0.25">
      <c r="A17" s="183">
        <v>12</v>
      </c>
      <c r="B17" s="229" t="s">
        <v>433</v>
      </c>
      <c r="C17" s="187"/>
      <c r="D17" s="187"/>
    </row>
    <row r="18" spans="1:4" ht="47.25" hidden="1" x14ac:dyDescent="0.25">
      <c r="A18" s="183">
        <v>13</v>
      </c>
      <c r="B18" s="229" t="s">
        <v>434</v>
      </c>
      <c r="C18" s="187"/>
      <c r="D18" s="187"/>
    </row>
    <row r="19" spans="1:4" ht="64.5" hidden="1" customHeight="1" x14ac:dyDescent="0.25">
      <c r="A19" s="193">
        <v>14</v>
      </c>
      <c r="B19" s="228" t="s">
        <v>436</v>
      </c>
      <c r="C19" s="187"/>
      <c r="D19" s="187"/>
    </row>
    <row r="20" spans="1:4" ht="156.75" hidden="1" customHeight="1" x14ac:dyDescent="0.25">
      <c r="A20" s="193">
        <v>15</v>
      </c>
      <c r="B20" s="228" t="s">
        <v>440</v>
      </c>
      <c r="C20" s="187"/>
      <c r="D20" s="187"/>
    </row>
    <row r="21" spans="1:4" ht="47.25" hidden="1" x14ac:dyDescent="0.25">
      <c r="A21" s="193">
        <v>16</v>
      </c>
      <c r="B21" s="228" t="s">
        <v>444</v>
      </c>
      <c r="C21" s="187"/>
      <c r="D21" s="187"/>
    </row>
    <row r="22" spans="1:4" ht="16.5" thickBot="1" x14ac:dyDescent="0.3">
      <c r="A22" s="180"/>
      <c r="B22" s="181" t="s">
        <v>419</v>
      </c>
      <c r="C22" s="182">
        <f>SUM(C6:C21)</f>
        <v>12624692</v>
      </c>
      <c r="D22" s="182">
        <f>SUM(D6:D21)</f>
        <v>12626291</v>
      </c>
    </row>
  </sheetData>
  <mergeCells count="2">
    <mergeCell ref="A3:D3"/>
    <mergeCell ref="C2:D2"/>
  </mergeCells>
  <pageMargins left="1.1023622047244095" right="0.31496062992125984" top="0.74803149606299213" bottom="0.74803149606299213" header="0.31496062992125984" footer="0.31496062992125984"/>
  <pageSetup paperSize="9" scale="80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1"/>
  <sheetViews>
    <sheetView workbookViewId="0">
      <selection activeCell="C1" sqref="A1:C13"/>
    </sheetView>
  </sheetViews>
  <sheetFormatPr defaultRowHeight="15" x14ac:dyDescent="0.25"/>
  <cols>
    <col min="1" max="1" width="24.28515625" style="2" bestFit="1" customWidth="1"/>
    <col min="2" max="2" width="43.5703125" style="2" customWidth="1"/>
    <col min="3" max="3" width="20.42578125" style="3" customWidth="1"/>
    <col min="4" max="4" width="20.85546875" style="2" customWidth="1"/>
    <col min="5" max="16384" width="9.140625" style="2"/>
  </cols>
  <sheetData>
    <row r="1" spans="1:4" x14ac:dyDescent="0.25">
      <c r="B1" s="13"/>
      <c r="C1" s="195" t="s">
        <v>481</v>
      </c>
    </row>
    <row r="2" spans="1:4" ht="50.25" customHeight="1" x14ac:dyDescent="0.25">
      <c r="B2" s="273" t="s">
        <v>499</v>
      </c>
      <c r="C2" s="274"/>
    </row>
    <row r="3" spans="1:4" s="198" customFormat="1" ht="51" customHeight="1" x14ac:dyDescent="0.3">
      <c r="A3" s="271" t="s">
        <v>500</v>
      </c>
      <c r="B3" s="272"/>
      <c r="C3" s="272"/>
    </row>
    <row r="4" spans="1:4" s="198" customFormat="1" ht="18.75" x14ac:dyDescent="0.3">
      <c r="C4" s="199" t="s">
        <v>229</v>
      </c>
      <c r="D4" s="200"/>
    </row>
    <row r="5" spans="1:4" s="204" customFormat="1" ht="57.75" customHeight="1" x14ac:dyDescent="0.25">
      <c r="A5" s="201" t="s">
        <v>482</v>
      </c>
      <c r="B5" s="202" t="s">
        <v>483</v>
      </c>
      <c r="C5" s="203" t="s">
        <v>476</v>
      </c>
    </row>
    <row r="6" spans="1:4" s="204" customFormat="1" ht="57.75" customHeight="1" x14ac:dyDescent="0.25">
      <c r="A6" s="201" t="s">
        <v>484</v>
      </c>
      <c r="B6" s="205" t="s">
        <v>485</v>
      </c>
      <c r="C6" s="206">
        <v>0</v>
      </c>
    </row>
    <row r="7" spans="1:4" s="204" customFormat="1" ht="57.75" customHeight="1" x14ac:dyDescent="0.25">
      <c r="A7" s="201" t="s">
        <v>486</v>
      </c>
      <c r="B7" s="205" t="s">
        <v>487</v>
      </c>
      <c r="C7" s="206">
        <v>0</v>
      </c>
    </row>
    <row r="8" spans="1:4" s="204" customFormat="1" ht="57.75" customHeight="1" x14ac:dyDescent="0.25">
      <c r="A8" s="201" t="s">
        <v>488</v>
      </c>
      <c r="B8" s="205" t="s">
        <v>489</v>
      </c>
      <c r="C8" s="206">
        <v>-1500000</v>
      </c>
    </row>
    <row r="9" spans="1:4" s="204" customFormat="1" ht="57.75" customHeight="1" x14ac:dyDescent="0.25">
      <c r="A9" s="207" t="s">
        <v>490</v>
      </c>
      <c r="B9" s="205" t="s">
        <v>491</v>
      </c>
      <c r="C9" s="206">
        <v>0</v>
      </c>
    </row>
    <row r="10" spans="1:4" s="204" customFormat="1" ht="30" x14ac:dyDescent="0.25">
      <c r="A10" s="207" t="s">
        <v>492</v>
      </c>
      <c r="B10" s="205" t="s">
        <v>493</v>
      </c>
      <c r="C10" s="206">
        <v>10971925.550000001</v>
      </c>
    </row>
    <row r="11" spans="1:4" s="204" customFormat="1" ht="31.5" hidden="1" x14ac:dyDescent="0.25">
      <c r="A11" s="208" t="s">
        <v>494</v>
      </c>
      <c r="B11" s="209" t="s">
        <v>495</v>
      </c>
      <c r="C11" s="210">
        <v>-181645916.99000001</v>
      </c>
    </row>
    <row r="12" spans="1:4" s="212" customFormat="1" ht="51" hidden="1" customHeight="1" x14ac:dyDescent="0.25">
      <c r="A12" s="211" t="s">
        <v>496</v>
      </c>
      <c r="B12" s="209" t="s">
        <v>497</v>
      </c>
      <c r="C12" s="210">
        <v>188253381.99000001</v>
      </c>
    </row>
    <row r="13" spans="1:4" s="5" customFormat="1" ht="16.5" x14ac:dyDescent="0.25">
      <c r="A13" s="275" t="s">
        <v>498</v>
      </c>
      <c r="B13" s="276"/>
      <c r="C13" s="206">
        <f>C8+C10</f>
        <v>9471925.5500000007</v>
      </c>
    </row>
    <row r="14" spans="1:4" s="5" customFormat="1" ht="15.75" x14ac:dyDescent="0.25"/>
    <row r="15" spans="1:4" s="5" customFormat="1" ht="15.75" x14ac:dyDescent="0.25"/>
    <row r="16" spans="1:4" s="5" customFormat="1" ht="15.75" x14ac:dyDescent="0.25"/>
    <row r="17" s="5" customFormat="1" ht="15.75" x14ac:dyDescent="0.25"/>
    <row r="18" s="5" customFormat="1" ht="15.75" x14ac:dyDescent="0.25"/>
    <row r="19" s="5" customFormat="1" ht="15.75" x14ac:dyDescent="0.25"/>
    <row r="20" s="5" customFormat="1" ht="15.75" x14ac:dyDescent="0.25"/>
    <row r="21" s="5" customFormat="1" ht="15.75" x14ac:dyDescent="0.25"/>
    <row r="22" s="5" customFormat="1" ht="15.75" x14ac:dyDescent="0.25"/>
    <row r="23" s="5" customFormat="1" ht="15.75" x14ac:dyDescent="0.25"/>
    <row r="24" s="5" customFormat="1" ht="15.75" x14ac:dyDescent="0.25"/>
    <row r="25" s="5" customFormat="1" ht="15.75" x14ac:dyDescent="0.25"/>
    <row r="26" s="5" customFormat="1" ht="15.75" x14ac:dyDescent="0.25"/>
    <row r="27" s="5" customFormat="1" ht="15.75" x14ac:dyDescent="0.25"/>
    <row r="28" s="5" customFormat="1" ht="15.75" x14ac:dyDescent="0.25"/>
    <row r="29" s="5" customFormat="1" ht="15.75" x14ac:dyDescent="0.25"/>
    <row r="30" s="5" customFormat="1" ht="15.75" x14ac:dyDescent="0.25"/>
    <row r="31" s="5" customFormat="1" ht="15.75" x14ac:dyDescent="0.25"/>
    <row r="32" s="5" customFormat="1" ht="15.75" x14ac:dyDescent="0.25"/>
    <row r="33" s="5" customFormat="1" ht="15.75" x14ac:dyDescent="0.25"/>
    <row r="34" s="5" customFormat="1" ht="15.75" x14ac:dyDescent="0.25"/>
    <row r="35" s="5" customFormat="1" ht="15.75" x14ac:dyDescent="0.25"/>
    <row r="36" s="5" customFormat="1" ht="15.75" x14ac:dyDescent="0.25"/>
    <row r="37" s="5" customFormat="1" ht="15.75" x14ac:dyDescent="0.25"/>
    <row r="38" s="5" customFormat="1" ht="15.75" x14ac:dyDescent="0.25"/>
    <row r="39" s="5" customFormat="1" ht="15.75" x14ac:dyDescent="0.25"/>
    <row r="40" s="5" customFormat="1" ht="15.75" x14ac:dyDescent="0.25"/>
    <row r="41" s="5" customFormat="1" ht="15.75" x14ac:dyDescent="0.25"/>
    <row r="42" s="5" customFormat="1" ht="15.75" x14ac:dyDescent="0.25"/>
    <row r="43" s="5" customFormat="1" ht="15.75" x14ac:dyDescent="0.25"/>
    <row r="44" s="5" customFormat="1" ht="15.75" x14ac:dyDescent="0.25"/>
    <row r="45" s="5" customFormat="1" ht="15.75" x14ac:dyDescent="0.25"/>
    <row r="46" s="5" customFormat="1" ht="15.75" x14ac:dyDescent="0.25"/>
    <row r="47" s="5" customFormat="1" ht="15.75" x14ac:dyDescent="0.25"/>
    <row r="48" s="5" customFormat="1" ht="15.75" x14ac:dyDescent="0.25"/>
    <row r="49" s="5" customFormat="1" ht="15.75" x14ac:dyDescent="0.25"/>
    <row r="50" s="5" customFormat="1" ht="15.75" x14ac:dyDescent="0.25"/>
    <row r="51" s="5" customFormat="1" ht="15.75" x14ac:dyDescent="0.25"/>
    <row r="52" s="5" customFormat="1" ht="15.75" x14ac:dyDescent="0.25"/>
    <row r="53" s="5" customFormat="1" ht="15.75" x14ac:dyDescent="0.25"/>
    <row r="54" s="5" customFormat="1" ht="15.75" x14ac:dyDescent="0.25"/>
    <row r="55" s="5" customFormat="1" ht="15.75" x14ac:dyDescent="0.25"/>
    <row r="56" s="5" customFormat="1" ht="15.75" x14ac:dyDescent="0.25"/>
    <row r="57" s="5" customFormat="1" ht="15.75" x14ac:dyDescent="0.25"/>
    <row r="58" s="5" customFormat="1" ht="15.75" x14ac:dyDescent="0.25"/>
    <row r="59" s="5" customFormat="1" ht="15.75" x14ac:dyDescent="0.25"/>
    <row r="60" s="5" customFormat="1" ht="15.75" x14ac:dyDescent="0.25"/>
    <row r="61" s="5" customFormat="1" ht="15.75" x14ac:dyDescent="0.25"/>
    <row r="62" s="5" customFormat="1" ht="15.75" x14ac:dyDescent="0.25"/>
    <row r="63" s="5" customFormat="1" ht="15.75" x14ac:dyDescent="0.25"/>
    <row r="64" s="5" customFormat="1" ht="15.75" x14ac:dyDescent="0.25"/>
    <row r="65" s="5" customFormat="1" ht="15.75" x14ac:dyDescent="0.25"/>
    <row r="66" s="5" customFormat="1" ht="15.75" x14ac:dyDescent="0.25"/>
    <row r="67" s="5" customFormat="1" ht="15.75" x14ac:dyDescent="0.25"/>
    <row r="68" s="5" customFormat="1" ht="15.75" x14ac:dyDescent="0.25"/>
    <row r="69" s="5" customFormat="1" ht="15.75" x14ac:dyDescent="0.25"/>
    <row r="70" s="5" customFormat="1" ht="15.75" x14ac:dyDescent="0.25"/>
    <row r="71" s="5" customFormat="1" ht="15.75" x14ac:dyDescent="0.25"/>
    <row r="72" s="5" customFormat="1" ht="15.75" x14ac:dyDescent="0.25"/>
    <row r="73" s="5" customFormat="1" ht="15.75" x14ac:dyDescent="0.25"/>
    <row r="74" s="5" customFormat="1" ht="15.75" x14ac:dyDescent="0.25"/>
    <row r="75" s="5" customFormat="1" ht="15.75" x14ac:dyDescent="0.25"/>
    <row r="76" s="5" customFormat="1" ht="15.75" x14ac:dyDescent="0.25"/>
    <row r="77" s="5" customFormat="1" ht="15.75" x14ac:dyDescent="0.25"/>
    <row r="78" s="5" customFormat="1" ht="15.75" x14ac:dyDescent="0.25"/>
    <row r="79" s="5" customFormat="1" ht="15.75" x14ac:dyDescent="0.25"/>
    <row r="80" s="5" customFormat="1" ht="15.75" x14ac:dyDescent="0.25"/>
    <row r="81" s="5" customFormat="1" ht="15.75" x14ac:dyDescent="0.25"/>
    <row r="82" s="5" customFormat="1" ht="15.75" x14ac:dyDescent="0.25"/>
    <row r="83" s="5" customFormat="1" ht="15.75" x14ac:dyDescent="0.25"/>
    <row r="84" s="5" customFormat="1" ht="15.75" x14ac:dyDescent="0.25"/>
    <row r="85" s="5" customFormat="1" ht="15.75" x14ac:dyDescent="0.25"/>
    <row r="86" s="5" customFormat="1" ht="15.75" x14ac:dyDescent="0.25"/>
    <row r="87" s="5" customFormat="1" ht="15.75" x14ac:dyDescent="0.25"/>
    <row r="88" s="5" customFormat="1" ht="15.75" x14ac:dyDescent="0.25"/>
    <row r="89" s="5" customFormat="1" ht="15.75" x14ac:dyDescent="0.25"/>
    <row r="90" s="5" customFormat="1" ht="15.75" x14ac:dyDescent="0.25"/>
    <row r="91" s="5" customFormat="1" ht="15.75" x14ac:dyDescent="0.25"/>
    <row r="92" s="5" customFormat="1" ht="15.75" x14ac:dyDescent="0.25"/>
    <row r="93" s="5" customFormat="1" ht="15.75" x14ac:dyDescent="0.25"/>
    <row r="94" s="5" customFormat="1" ht="15.75" x14ac:dyDescent="0.25"/>
    <row r="95" s="5" customFormat="1" ht="15.75" x14ac:dyDescent="0.25"/>
    <row r="96" s="5" customFormat="1" ht="15.75" x14ac:dyDescent="0.25"/>
    <row r="97" s="5" customFormat="1" ht="15.75" x14ac:dyDescent="0.25"/>
    <row r="98" s="5" customFormat="1" ht="15.75" x14ac:dyDescent="0.25"/>
    <row r="99" s="5" customFormat="1" ht="15.75" x14ac:dyDescent="0.25"/>
    <row r="100" s="5" customFormat="1" ht="15.75" x14ac:dyDescent="0.25"/>
    <row r="101" s="5" customFormat="1" ht="15.75" x14ac:dyDescent="0.25"/>
    <row r="102" s="5" customFormat="1" ht="15.75" x14ac:dyDescent="0.25"/>
    <row r="103" s="5" customFormat="1" ht="15.75" x14ac:dyDescent="0.25"/>
    <row r="104" s="5" customFormat="1" ht="15.75" x14ac:dyDescent="0.25"/>
    <row r="105" s="5" customFormat="1" ht="15.75" x14ac:dyDescent="0.25"/>
    <row r="106" s="5" customFormat="1" ht="15.75" x14ac:dyDescent="0.25"/>
    <row r="107" s="5" customFormat="1" ht="15.75" x14ac:dyDescent="0.25"/>
    <row r="108" s="5" customFormat="1" ht="15.75" x14ac:dyDescent="0.25"/>
    <row r="109" s="5" customFormat="1" ht="15.75" x14ac:dyDescent="0.25"/>
    <row r="110" s="5" customFormat="1" ht="15.75" x14ac:dyDescent="0.25"/>
    <row r="111" s="5" customFormat="1" ht="15.75" x14ac:dyDescent="0.25"/>
    <row r="112" s="5" customFormat="1" ht="15.75" x14ac:dyDescent="0.25"/>
    <row r="113" s="5" customFormat="1" ht="15.75" x14ac:dyDescent="0.25"/>
    <row r="114" s="5" customFormat="1" ht="15.75" x14ac:dyDescent="0.25"/>
    <row r="115" s="5" customFormat="1" ht="15.75" x14ac:dyDescent="0.25"/>
    <row r="116" s="5" customFormat="1" ht="15.75" x14ac:dyDescent="0.25"/>
    <row r="117" s="5" customFormat="1" ht="15.75" x14ac:dyDescent="0.25"/>
    <row r="118" s="5" customFormat="1" ht="15.75" x14ac:dyDescent="0.25"/>
    <row r="119" s="5" customFormat="1" ht="15.75" x14ac:dyDescent="0.25"/>
    <row r="120" s="5" customFormat="1" ht="15.75" x14ac:dyDescent="0.25"/>
    <row r="121" s="5" customFormat="1" ht="15.75" x14ac:dyDescent="0.25"/>
    <row r="122" s="5" customFormat="1" ht="15.75" x14ac:dyDescent="0.25"/>
    <row r="123" s="5" customFormat="1" ht="15.75" x14ac:dyDescent="0.25"/>
    <row r="124" s="5" customFormat="1" ht="15.75" x14ac:dyDescent="0.25"/>
    <row r="125" s="5" customFormat="1" ht="15.75" x14ac:dyDescent="0.25"/>
    <row r="126" s="5" customFormat="1" ht="15.75" x14ac:dyDescent="0.25"/>
    <row r="127" s="5" customFormat="1" ht="15.75" x14ac:dyDescent="0.25"/>
    <row r="128" s="5" customFormat="1" ht="15.75" x14ac:dyDescent="0.25"/>
    <row r="129" s="5" customFormat="1" ht="15.75" x14ac:dyDescent="0.25"/>
    <row r="130" s="5" customFormat="1" ht="15.75" x14ac:dyDescent="0.25"/>
    <row r="131" s="5" customFormat="1" ht="15.75" x14ac:dyDescent="0.25"/>
    <row r="132" s="5" customFormat="1" ht="15.75" x14ac:dyDescent="0.25"/>
    <row r="133" s="5" customFormat="1" ht="15.75" x14ac:dyDescent="0.25"/>
    <row r="134" s="5" customFormat="1" ht="15.75" x14ac:dyDescent="0.25"/>
    <row r="135" s="5" customFormat="1" ht="15.75" x14ac:dyDescent="0.25"/>
    <row r="136" s="5" customFormat="1" ht="15.75" x14ac:dyDescent="0.25"/>
    <row r="137" s="5" customFormat="1" ht="15.75" x14ac:dyDescent="0.25"/>
    <row r="138" s="5" customFormat="1" ht="15.75" x14ac:dyDescent="0.25"/>
    <row r="139" s="5" customFormat="1" ht="15.75" x14ac:dyDescent="0.25"/>
    <row r="140" s="5" customFormat="1" ht="15.75" x14ac:dyDescent="0.25"/>
    <row r="141" s="5" customFormat="1" ht="15.75" x14ac:dyDescent="0.25"/>
    <row r="142" s="5" customFormat="1" ht="15.75" x14ac:dyDescent="0.25"/>
    <row r="143" s="5" customFormat="1" ht="15.75" x14ac:dyDescent="0.25"/>
    <row r="144" s="5" customFormat="1" ht="15.75" x14ac:dyDescent="0.25"/>
    <row r="145" s="5" customFormat="1" ht="15.75" x14ac:dyDescent="0.25"/>
    <row r="146" s="5" customFormat="1" ht="15.75" x14ac:dyDescent="0.25"/>
    <row r="147" s="5" customFormat="1" ht="15.75" x14ac:dyDescent="0.25"/>
    <row r="148" s="5" customFormat="1" ht="15.75" x14ac:dyDescent="0.25"/>
    <row r="149" s="5" customFormat="1" ht="15.75" x14ac:dyDescent="0.25"/>
    <row r="150" s="5" customFormat="1" ht="15.75" x14ac:dyDescent="0.25"/>
    <row r="151" s="5" customFormat="1" ht="15.75" x14ac:dyDescent="0.25"/>
    <row r="152" s="5" customFormat="1" ht="15.75" x14ac:dyDescent="0.25"/>
    <row r="153" s="5" customFormat="1" ht="15.75" x14ac:dyDescent="0.25"/>
    <row r="154" s="5" customFormat="1" ht="15.75" x14ac:dyDescent="0.25"/>
    <row r="155" s="5" customFormat="1" ht="15.75" x14ac:dyDescent="0.25"/>
    <row r="156" s="5" customFormat="1" ht="15.75" x14ac:dyDescent="0.25"/>
    <row r="157" s="5" customFormat="1" ht="15.75" x14ac:dyDescent="0.25"/>
    <row r="158" s="5" customFormat="1" ht="15.75" x14ac:dyDescent="0.25"/>
    <row r="159" s="5" customFormat="1" ht="15.75" x14ac:dyDescent="0.25"/>
    <row r="160" s="5" customFormat="1" ht="15.75" x14ac:dyDescent="0.25"/>
    <row r="161" s="5" customFormat="1" ht="15.75" x14ac:dyDescent="0.25"/>
    <row r="162" s="5" customFormat="1" ht="15.75" x14ac:dyDescent="0.25"/>
    <row r="163" s="5" customFormat="1" ht="15.75" x14ac:dyDescent="0.25"/>
    <row r="164" s="5" customFormat="1" ht="15.75" x14ac:dyDescent="0.25"/>
    <row r="165" s="5" customFormat="1" ht="15.75" x14ac:dyDescent="0.25"/>
    <row r="166" s="5" customFormat="1" ht="15.75" x14ac:dyDescent="0.25"/>
    <row r="167" s="5" customFormat="1" ht="15.75" x14ac:dyDescent="0.25"/>
    <row r="168" s="5" customFormat="1" ht="15.75" x14ac:dyDescent="0.25"/>
    <row r="169" s="5" customFormat="1" ht="15.75" x14ac:dyDescent="0.25"/>
    <row r="170" s="5" customFormat="1" ht="15.75" x14ac:dyDescent="0.25"/>
    <row r="171" s="5" customFormat="1" ht="15.75" x14ac:dyDescent="0.25"/>
    <row r="172" s="5" customFormat="1" ht="15.75" x14ac:dyDescent="0.25"/>
    <row r="173" s="5" customFormat="1" ht="15.75" x14ac:dyDescent="0.25"/>
    <row r="174" s="5" customFormat="1" ht="15.75" x14ac:dyDescent="0.25"/>
    <row r="175" s="5" customFormat="1" ht="15.75" x14ac:dyDescent="0.25"/>
    <row r="176" s="5" customFormat="1" ht="15.75" x14ac:dyDescent="0.25"/>
    <row r="177" s="5" customFormat="1" ht="15.75" x14ac:dyDescent="0.25"/>
    <row r="178" s="5" customFormat="1" ht="15.75" x14ac:dyDescent="0.25"/>
    <row r="179" s="5" customFormat="1" ht="15.75" x14ac:dyDescent="0.25"/>
    <row r="180" s="5" customFormat="1" ht="15.75" x14ac:dyDescent="0.25"/>
    <row r="181" s="5" customFormat="1" ht="15.75" x14ac:dyDescent="0.25"/>
    <row r="182" s="5" customFormat="1" ht="15.75" x14ac:dyDescent="0.25"/>
    <row r="183" s="5" customFormat="1" ht="15.75" x14ac:dyDescent="0.25"/>
    <row r="184" s="5" customFormat="1" ht="15.75" x14ac:dyDescent="0.25"/>
    <row r="185" s="5" customFormat="1" ht="15.75" x14ac:dyDescent="0.25"/>
    <row r="186" s="5" customFormat="1" ht="15.75" x14ac:dyDescent="0.25"/>
    <row r="187" s="5" customFormat="1" ht="15.75" x14ac:dyDescent="0.25"/>
    <row r="188" s="5" customFormat="1" ht="15.75" x14ac:dyDescent="0.25"/>
    <row r="189" s="5" customFormat="1" ht="15.75" x14ac:dyDescent="0.25"/>
    <row r="190" s="5" customFormat="1" ht="15.75" x14ac:dyDescent="0.25"/>
    <row r="191" s="5" customFormat="1" ht="15.75" x14ac:dyDescent="0.25"/>
    <row r="192" s="5" customFormat="1" ht="15.75" x14ac:dyDescent="0.25"/>
    <row r="193" s="5" customFormat="1" ht="15.75" x14ac:dyDescent="0.25"/>
    <row r="194" s="5" customFormat="1" ht="15.75" x14ac:dyDescent="0.25"/>
    <row r="195" s="5" customFormat="1" ht="15.75" x14ac:dyDescent="0.25"/>
    <row r="196" s="5" customFormat="1" ht="15.75" x14ac:dyDescent="0.25"/>
    <row r="197" s="5" customFormat="1" ht="15.75" x14ac:dyDescent="0.25"/>
    <row r="198" s="5" customFormat="1" ht="15.75" x14ac:dyDescent="0.25"/>
    <row r="199" s="5" customFormat="1" ht="15.75" x14ac:dyDescent="0.25"/>
    <row r="200" s="5" customFormat="1" ht="15.75" x14ac:dyDescent="0.25"/>
    <row r="201" s="5" customFormat="1" ht="15.75" x14ac:dyDescent="0.25"/>
    <row r="202" s="5" customFormat="1" ht="15.75" x14ac:dyDescent="0.25"/>
    <row r="203" s="5" customFormat="1" ht="15.75" x14ac:dyDescent="0.25"/>
    <row r="204" s="5" customFormat="1" ht="15.75" x14ac:dyDescent="0.25"/>
    <row r="205" s="5" customFormat="1" ht="15.75" x14ac:dyDescent="0.25"/>
    <row r="206" s="5" customFormat="1" ht="15.75" x14ac:dyDescent="0.25"/>
    <row r="207" s="5" customFormat="1" ht="15.75" x14ac:dyDescent="0.25"/>
    <row r="208" s="5" customFormat="1" ht="15.75" x14ac:dyDescent="0.25"/>
    <row r="209" s="5" customFormat="1" ht="15.75" x14ac:dyDescent="0.25"/>
    <row r="210" s="5" customFormat="1" ht="15.75" x14ac:dyDescent="0.25"/>
    <row r="211" s="5" customFormat="1" ht="15.75" x14ac:dyDescent="0.25"/>
    <row r="212" s="5" customFormat="1" ht="15.75" x14ac:dyDescent="0.25"/>
    <row r="213" s="5" customFormat="1" ht="15.75" x14ac:dyDescent="0.25"/>
    <row r="214" s="5" customFormat="1" ht="15.75" x14ac:dyDescent="0.25"/>
    <row r="215" s="5" customFormat="1" ht="15.75" x14ac:dyDescent="0.25"/>
    <row r="216" s="5" customFormat="1" ht="15.75" x14ac:dyDescent="0.25"/>
    <row r="217" s="5" customFormat="1" ht="15.75" x14ac:dyDescent="0.25"/>
    <row r="218" s="5" customFormat="1" ht="15.75" x14ac:dyDescent="0.25"/>
    <row r="219" s="5" customFormat="1" ht="15.75" x14ac:dyDescent="0.25"/>
    <row r="220" s="5" customFormat="1" ht="15.75" x14ac:dyDescent="0.25"/>
    <row r="221" s="5" customFormat="1" ht="15.75" x14ac:dyDescent="0.25"/>
    <row r="222" s="5" customFormat="1" ht="15.75" x14ac:dyDescent="0.25"/>
    <row r="223" s="5" customFormat="1" ht="15.75" x14ac:dyDescent="0.25"/>
    <row r="224" s="5" customFormat="1" ht="15.75" x14ac:dyDescent="0.25"/>
    <row r="225" s="5" customFormat="1" ht="15.75" x14ac:dyDescent="0.25"/>
    <row r="226" s="5" customFormat="1" ht="15.75" x14ac:dyDescent="0.25"/>
    <row r="227" s="5" customFormat="1" ht="15.75" x14ac:dyDescent="0.25"/>
    <row r="228" s="5" customFormat="1" ht="15.75" x14ac:dyDescent="0.25"/>
    <row r="229" s="5" customFormat="1" ht="15.75" x14ac:dyDescent="0.25"/>
    <row r="230" s="5" customFormat="1" ht="15.75" x14ac:dyDescent="0.25"/>
    <row r="231" s="5" customFormat="1" ht="15.75" x14ac:dyDescent="0.25"/>
    <row r="232" s="5" customFormat="1" ht="15.75" x14ac:dyDescent="0.25"/>
    <row r="233" s="5" customFormat="1" ht="15.75" x14ac:dyDescent="0.25"/>
    <row r="234" s="5" customFormat="1" ht="15.75" x14ac:dyDescent="0.25"/>
    <row r="235" s="5" customFormat="1" ht="15.75" x14ac:dyDescent="0.25"/>
    <row r="236" s="5" customFormat="1" ht="15.75" x14ac:dyDescent="0.25"/>
    <row r="237" s="5" customFormat="1" ht="15.75" x14ac:dyDescent="0.25"/>
    <row r="238" s="5" customFormat="1" ht="15.75" x14ac:dyDescent="0.25"/>
    <row r="239" s="5" customFormat="1" ht="15.75" x14ac:dyDescent="0.25"/>
    <row r="240" s="5" customFormat="1" ht="15.75" x14ac:dyDescent="0.25"/>
    <row r="241" s="5" customFormat="1" ht="15.75" x14ac:dyDescent="0.25"/>
    <row r="242" s="5" customFormat="1" ht="15.75" x14ac:dyDescent="0.25"/>
    <row r="243" s="5" customFormat="1" ht="15.75" x14ac:dyDescent="0.25"/>
    <row r="244" s="5" customFormat="1" ht="15.75" x14ac:dyDescent="0.25"/>
    <row r="245" s="5" customFormat="1" ht="15.75" x14ac:dyDescent="0.25"/>
    <row r="246" s="5" customFormat="1" ht="15.75" x14ac:dyDescent="0.25"/>
    <row r="247" s="5" customFormat="1" ht="15.75" x14ac:dyDescent="0.25"/>
    <row r="248" s="5" customFormat="1" ht="15.75" x14ac:dyDescent="0.25"/>
    <row r="249" s="5" customFormat="1" ht="15.75" x14ac:dyDescent="0.25"/>
    <row r="250" s="5" customFormat="1" ht="15.75" x14ac:dyDescent="0.25"/>
    <row r="251" s="5" customFormat="1" ht="15.75" x14ac:dyDescent="0.25"/>
    <row r="252" s="5" customFormat="1" ht="15.75" x14ac:dyDescent="0.25"/>
    <row r="253" s="5" customFormat="1" ht="15.75" x14ac:dyDescent="0.25"/>
    <row r="254" s="5" customFormat="1" ht="15.75" x14ac:dyDescent="0.25"/>
    <row r="255" s="5" customFormat="1" ht="15.75" x14ac:dyDescent="0.25"/>
    <row r="256" s="5" customFormat="1" ht="15.75" x14ac:dyDescent="0.25"/>
    <row r="257" s="5" customFormat="1" ht="15.75" x14ac:dyDescent="0.25"/>
    <row r="258" s="5" customFormat="1" ht="15.75" x14ac:dyDescent="0.25"/>
    <row r="259" s="5" customFormat="1" ht="15.75" x14ac:dyDescent="0.25"/>
    <row r="260" s="5" customFormat="1" ht="15.75" x14ac:dyDescent="0.25"/>
    <row r="261" s="5" customFormat="1" ht="15.75" x14ac:dyDescent="0.25"/>
    <row r="262" s="5" customFormat="1" ht="15.75" x14ac:dyDescent="0.25"/>
    <row r="263" s="5" customFormat="1" ht="15.75" x14ac:dyDescent="0.25"/>
    <row r="264" s="5" customFormat="1" ht="15.75" x14ac:dyDescent="0.25"/>
    <row r="265" s="5" customFormat="1" ht="15.75" x14ac:dyDescent="0.25"/>
    <row r="266" s="5" customFormat="1" ht="15.75" x14ac:dyDescent="0.25"/>
    <row r="267" s="5" customFormat="1" ht="15.75" x14ac:dyDescent="0.25"/>
    <row r="268" s="5" customFormat="1" ht="15.75" x14ac:dyDescent="0.25"/>
    <row r="269" s="5" customFormat="1" ht="15.75" x14ac:dyDescent="0.25"/>
    <row r="270" s="5" customFormat="1" ht="15.75" x14ac:dyDescent="0.25"/>
    <row r="271" s="5" customFormat="1" ht="15.75" x14ac:dyDescent="0.25"/>
    <row r="272" s="5" customFormat="1" ht="15.75" x14ac:dyDescent="0.25"/>
    <row r="273" s="5" customFormat="1" ht="15.75" x14ac:dyDescent="0.25"/>
    <row r="274" s="5" customFormat="1" ht="15.75" x14ac:dyDescent="0.25"/>
    <row r="275" s="5" customFormat="1" ht="15.75" x14ac:dyDescent="0.25"/>
    <row r="276" s="5" customFormat="1" ht="15.75" x14ac:dyDescent="0.25"/>
    <row r="277" s="5" customFormat="1" ht="15.75" x14ac:dyDescent="0.25"/>
    <row r="278" s="5" customFormat="1" ht="15.75" x14ac:dyDescent="0.25"/>
    <row r="279" s="5" customFormat="1" ht="15.75" x14ac:dyDescent="0.25"/>
    <row r="280" s="5" customFormat="1" ht="15.75" x14ac:dyDescent="0.25"/>
    <row r="281" s="5" customFormat="1" ht="15.75" x14ac:dyDescent="0.25"/>
    <row r="282" s="5" customFormat="1" ht="15.75" x14ac:dyDescent="0.25"/>
    <row r="283" s="5" customFormat="1" ht="15.75" x14ac:dyDescent="0.25"/>
    <row r="284" s="5" customFormat="1" ht="15.75" x14ac:dyDescent="0.25"/>
    <row r="285" s="5" customFormat="1" ht="15.75" x14ac:dyDescent="0.25"/>
    <row r="286" s="5" customFormat="1" ht="15.75" x14ac:dyDescent="0.25"/>
    <row r="287" s="5" customFormat="1" ht="15.75" x14ac:dyDescent="0.25"/>
    <row r="288" s="5" customFormat="1" ht="15.75" x14ac:dyDescent="0.25"/>
    <row r="289" s="5" customFormat="1" ht="15.75" x14ac:dyDescent="0.25"/>
    <row r="290" s="5" customFormat="1" ht="15.75" x14ac:dyDescent="0.25"/>
    <row r="291" s="5" customFormat="1" ht="15.75" x14ac:dyDescent="0.25"/>
    <row r="292" s="5" customFormat="1" ht="15.75" x14ac:dyDescent="0.25"/>
    <row r="293" s="5" customFormat="1" ht="15.75" x14ac:dyDescent="0.25"/>
    <row r="294" s="5" customFormat="1" ht="15.75" x14ac:dyDescent="0.25"/>
    <row r="295" s="5" customFormat="1" ht="15.75" x14ac:dyDescent="0.25"/>
    <row r="296" s="5" customFormat="1" ht="15.75" x14ac:dyDescent="0.25"/>
    <row r="297" s="5" customFormat="1" ht="15.75" x14ac:dyDescent="0.25"/>
    <row r="298" s="5" customFormat="1" ht="15.75" x14ac:dyDescent="0.25"/>
    <row r="299" s="5" customFormat="1" ht="15.75" x14ac:dyDescent="0.25"/>
    <row r="300" s="5" customFormat="1" ht="15.75" x14ac:dyDescent="0.25"/>
    <row r="301" s="5" customFormat="1" ht="15.75" x14ac:dyDescent="0.25"/>
    <row r="302" s="5" customFormat="1" ht="15.75" x14ac:dyDescent="0.25"/>
    <row r="303" s="5" customFormat="1" ht="15.75" x14ac:dyDescent="0.25"/>
    <row r="304" s="5" customFormat="1" ht="15.75" x14ac:dyDescent="0.25"/>
    <row r="305" spans="3:3" s="5" customFormat="1" ht="15.75" x14ac:dyDescent="0.25"/>
    <row r="306" spans="3:3" s="5" customFormat="1" ht="15.75" x14ac:dyDescent="0.25"/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</sheetData>
  <mergeCells count="3">
    <mergeCell ref="A3:C3"/>
    <mergeCell ref="B2:C2"/>
    <mergeCell ref="A13:B13"/>
  </mergeCells>
  <pageMargins left="1.299212598425197" right="0.31496062992125984" top="0.74803149606299213" bottom="0.74803149606299213" header="0.31496062992125984" footer="0.31496062992125984"/>
  <pageSetup paperSize="9" scale="96" fitToHeight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2"/>
  <sheetViews>
    <sheetView workbookViewId="0">
      <selection activeCell="D1" sqref="A1:D11"/>
    </sheetView>
  </sheetViews>
  <sheetFormatPr defaultRowHeight="15" x14ac:dyDescent="0.25"/>
  <cols>
    <col min="1" max="1" width="24.28515625" style="2" bestFit="1" customWidth="1"/>
    <col min="2" max="2" width="43.5703125" style="2" customWidth="1"/>
    <col min="3" max="3" width="17.5703125" style="3" customWidth="1"/>
    <col min="4" max="4" width="20.85546875" style="2" customWidth="1"/>
    <col min="5" max="16384" width="9.140625" style="2"/>
  </cols>
  <sheetData>
    <row r="1" spans="1:4" x14ac:dyDescent="0.25">
      <c r="C1" s="213"/>
      <c r="D1" s="195" t="s">
        <v>501</v>
      </c>
    </row>
    <row r="2" spans="1:4" ht="87" customHeight="1" x14ac:dyDescent="0.25">
      <c r="C2" s="277" t="s">
        <v>502</v>
      </c>
      <c r="D2" s="278"/>
    </row>
    <row r="3" spans="1:4" s="198" customFormat="1" ht="51" customHeight="1" x14ac:dyDescent="0.3">
      <c r="A3" s="271" t="s">
        <v>503</v>
      </c>
      <c r="B3" s="272"/>
      <c r="C3" s="272"/>
      <c r="D3" s="272"/>
    </row>
    <row r="4" spans="1:4" s="198" customFormat="1" ht="18.75" x14ac:dyDescent="0.3">
      <c r="D4" s="199" t="s">
        <v>229</v>
      </c>
    </row>
    <row r="5" spans="1:4" s="204" customFormat="1" ht="57.75" customHeight="1" x14ac:dyDescent="0.25">
      <c r="A5" s="214" t="s">
        <v>482</v>
      </c>
      <c r="B5" s="215" t="s">
        <v>483</v>
      </c>
      <c r="C5" s="215" t="s">
        <v>479</v>
      </c>
      <c r="D5" s="215" t="s">
        <v>480</v>
      </c>
    </row>
    <row r="6" spans="1:4" s="204" customFormat="1" ht="57.75" customHeight="1" x14ac:dyDescent="0.25">
      <c r="A6" s="201" t="s">
        <v>484</v>
      </c>
      <c r="B6" s="205" t="s">
        <v>485</v>
      </c>
      <c r="C6" s="216">
        <v>0</v>
      </c>
      <c r="D6" s="216">
        <v>0</v>
      </c>
    </row>
    <row r="7" spans="1:4" s="204" customFormat="1" ht="57.75" customHeight="1" x14ac:dyDescent="0.25">
      <c r="A7" s="201" t="s">
        <v>486</v>
      </c>
      <c r="B7" s="205" t="s">
        <v>487</v>
      </c>
      <c r="C7" s="216">
        <v>0</v>
      </c>
      <c r="D7" s="216">
        <v>0</v>
      </c>
    </row>
    <row r="8" spans="1:4" s="204" customFormat="1" ht="57.75" customHeight="1" x14ac:dyDescent="0.25">
      <c r="A8" s="201" t="s">
        <v>488</v>
      </c>
      <c r="B8" s="205" t="s">
        <v>489</v>
      </c>
      <c r="C8" s="216">
        <v>-1700000</v>
      </c>
      <c r="D8" s="216">
        <v>-1800000</v>
      </c>
    </row>
    <row r="9" spans="1:4" s="204" customFormat="1" ht="57.75" customHeight="1" x14ac:dyDescent="0.25">
      <c r="A9" s="207" t="s">
        <v>490</v>
      </c>
      <c r="B9" s="205" t="s">
        <v>491</v>
      </c>
      <c r="C9" s="216">
        <v>0</v>
      </c>
      <c r="D9" s="216">
        <v>0</v>
      </c>
    </row>
    <row r="10" spans="1:4" s="204" customFormat="1" ht="46.5" customHeight="1" x14ac:dyDescent="0.25">
      <c r="A10" s="207" t="s">
        <v>492</v>
      </c>
      <c r="B10" s="205" t="s">
        <v>493</v>
      </c>
      <c r="C10" s="216">
        <v>1700000</v>
      </c>
      <c r="D10" s="216">
        <v>1800000</v>
      </c>
    </row>
    <row r="11" spans="1:4" s="204" customFormat="1" ht="18.75" x14ac:dyDescent="0.25">
      <c r="A11" s="279" t="s">
        <v>498</v>
      </c>
      <c r="B11" s="280"/>
      <c r="C11" s="216">
        <v>0</v>
      </c>
      <c r="D11" s="216">
        <v>0</v>
      </c>
    </row>
    <row r="12" spans="1:4" s="204" customFormat="1" ht="31.5" hidden="1" x14ac:dyDescent="0.25">
      <c r="A12" s="217" t="s">
        <v>494</v>
      </c>
      <c r="B12" s="218" t="s">
        <v>495</v>
      </c>
      <c r="C12" s="219">
        <v>-64552574</v>
      </c>
      <c r="D12" s="219">
        <v>-65850462</v>
      </c>
    </row>
    <row r="13" spans="1:4" s="212" customFormat="1" ht="51" hidden="1" customHeight="1" x14ac:dyDescent="0.25">
      <c r="A13" s="220" t="s">
        <v>496</v>
      </c>
      <c r="B13" s="221" t="s">
        <v>497</v>
      </c>
      <c r="C13" s="222">
        <v>64552574</v>
      </c>
      <c r="D13" s="222">
        <v>65850462</v>
      </c>
    </row>
    <row r="14" spans="1:4" s="5" customFormat="1" ht="15.75" x14ac:dyDescent="0.25"/>
    <row r="15" spans="1:4" s="5" customFormat="1" ht="15.75" x14ac:dyDescent="0.25"/>
    <row r="16" spans="1:4" s="5" customFormat="1" ht="15.75" x14ac:dyDescent="0.25"/>
    <row r="17" s="5" customFormat="1" ht="15.75" x14ac:dyDescent="0.25"/>
    <row r="18" s="5" customFormat="1" ht="15.75" x14ac:dyDescent="0.25"/>
    <row r="19" s="5" customFormat="1" ht="15.75" x14ac:dyDescent="0.25"/>
    <row r="20" s="5" customFormat="1" ht="15.75" x14ac:dyDescent="0.25"/>
    <row r="21" s="5" customFormat="1" ht="15.75" x14ac:dyDescent="0.25"/>
    <row r="22" s="5" customFormat="1" ht="15.75" x14ac:dyDescent="0.25"/>
    <row r="23" s="5" customFormat="1" ht="15.75" x14ac:dyDescent="0.25"/>
    <row r="24" s="5" customFormat="1" ht="15.75" x14ac:dyDescent="0.25"/>
    <row r="25" s="5" customFormat="1" ht="15.75" x14ac:dyDescent="0.25"/>
    <row r="26" s="5" customFormat="1" ht="15.75" x14ac:dyDescent="0.25"/>
    <row r="27" s="5" customFormat="1" ht="15.75" x14ac:dyDescent="0.25"/>
    <row r="28" s="5" customFormat="1" ht="15.75" x14ac:dyDescent="0.25"/>
    <row r="29" s="5" customFormat="1" ht="15.75" x14ac:dyDescent="0.25"/>
    <row r="30" s="5" customFormat="1" ht="15.75" x14ac:dyDescent="0.25"/>
    <row r="31" s="5" customFormat="1" ht="15.75" x14ac:dyDescent="0.25"/>
    <row r="32" s="5" customFormat="1" ht="15.75" x14ac:dyDescent="0.25"/>
    <row r="33" s="5" customFormat="1" ht="15.75" x14ac:dyDescent="0.25"/>
    <row r="34" s="5" customFormat="1" ht="15.75" x14ac:dyDescent="0.25"/>
    <row r="35" s="5" customFormat="1" ht="15.75" x14ac:dyDescent="0.25"/>
    <row r="36" s="5" customFormat="1" ht="15.75" x14ac:dyDescent="0.25"/>
    <row r="37" s="5" customFormat="1" ht="15.75" x14ac:dyDescent="0.25"/>
    <row r="38" s="5" customFormat="1" ht="15.75" x14ac:dyDescent="0.25"/>
    <row r="39" s="5" customFormat="1" ht="15.75" x14ac:dyDescent="0.25"/>
    <row r="40" s="5" customFormat="1" ht="15.75" x14ac:dyDescent="0.25"/>
    <row r="41" s="5" customFormat="1" ht="15.75" x14ac:dyDescent="0.25"/>
    <row r="42" s="5" customFormat="1" ht="15.75" x14ac:dyDescent="0.25"/>
    <row r="43" s="5" customFormat="1" ht="15.75" x14ac:dyDescent="0.25"/>
    <row r="44" s="5" customFormat="1" ht="15.75" x14ac:dyDescent="0.25"/>
    <row r="45" s="5" customFormat="1" ht="15.75" x14ac:dyDescent="0.25"/>
    <row r="46" s="5" customFormat="1" ht="15.75" x14ac:dyDescent="0.25"/>
    <row r="47" s="5" customFormat="1" ht="15.75" x14ac:dyDescent="0.25"/>
    <row r="48" s="5" customFormat="1" ht="15.75" x14ac:dyDescent="0.25"/>
    <row r="49" s="5" customFormat="1" ht="15.75" x14ac:dyDescent="0.25"/>
    <row r="50" s="5" customFormat="1" ht="15.75" x14ac:dyDescent="0.25"/>
    <row r="51" s="5" customFormat="1" ht="15.75" x14ac:dyDescent="0.25"/>
    <row r="52" s="5" customFormat="1" ht="15.75" x14ac:dyDescent="0.25"/>
    <row r="53" s="5" customFormat="1" ht="15.75" x14ac:dyDescent="0.25"/>
    <row r="54" s="5" customFormat="1" ht="15.75" x14ac:dyDescent="0.25"/>
    <row r="55" s="5" customFormat="1" ht="15.75" x14ac:dyDescent="0.25"/>
    <row r="56" s="5" customFormat="1" ht="15.75" x14ac:dyDescent="0.25"/>
    <row r="57" s="5" customFormat="1" ht="15.75" x14ac:dyDescent="0.25"/>
    <row r="58" s="5" customFormat="1" ht="15.75" x14ac:dyDescent="0.25"/>
    <row r="59" s="5" customFormat="1" ht="15.75" x14ac:dyDescent="0.25"/>
    <row r="60" s="5" customFormat="1" ht="15.75" x14ac:dyDescent="0.25"/>
    <row r="61" s="5" customFormat="1" ht="15.75" x14ac:dyDescent="0.25"/>
    <row r="62" s="5" customFormat="1" ht="15.75" x14ac:dyDescent="0.25"/>
    <row r="63" s="5" customFormat="1" ht="15.75" x14ac:dyDescent="0.25"/>
    <row r="64" s="5" customFormat="1" ht="15.75" x14ac:dyDescent="0.25"/>
    <row r="65" s="5" customFormat="1" ht="15.75" x14ac:dyDescent="0.25"/>
    <row r="66" s="5" customFormat="1" ht="15.75" x14ac:dyDescent="0.25"/>
    <row r="67" s="5" customFormat="1" ht="15.75" x14ac:dyDescent="0.25"/>
    <row r="68" s="5" customFormat="1" ht="15.75" x14ac:dyDescent="0.25"/>
    <row r="69" s="5" customFormat="1" ht="15.75" x14ac:dyDescent="0.25"/>
    <row r="70" s="5" customFormat="1" ht="15.75" x14ac:dyDescent="0.25"/>
    <row r="71" s="5" customFormat="1" ht="15.75" x14ac:dyDescent="0.25"/>
    <row r="72" s="5" customFormat="1" ht="15.75" x14ac:dyDescent="0.25"/>
    <row r="73" s="5" customFormat="1" ht="15.75" x14ac:dyDescent="0.25"/>
    <row r="74" s="5" customFormat="1" ht="15.75" x14ac:dyDescent="0.25"/>
    <row r="75" s="5" customFormat="1" ht="15.75" x14ac:dyDescent="0.25"/>
    <row r="76" s="5" customFormat="1" ht="15.75" x14ac:dyDescent="0.25"/>
    <row r="77" s="5" customFormat="1" ht="15.75" x14ac:dyDescent="0.25"/>
    <row r="78" s="5" customFormat="1" ht="15.75" x14ac:dyDescent="0.25"/>
    <row r="79" s="5" customFormat="1" ht="15.75" x14ac:dyDescent="0.25"/>
    <row r="80" s="5" customFormat="1" ht="15.75" x14ac:dyDescent="0.25"/>
    <row r="81" s="5" customFormat="1" ht="15.75" x14ac:dyDescent="0.25"/>
    <row r="82" s="5" customFormat="1" ht="15.75" x14ac:dyDescent="0.25"/>
    <row r="83" s="5" customFormat="1" ht="15.75" x14ac:dyDescent="0.25"/>
    <row r="84" s="5" customFormat="1" ht="15.75" x14ac:dyDescent="0.25"/>
    <row r="85" s="5" customFormat="1" ht="15.75" x14ac:dyDescent="0.25"/>
    <row r="86" s="5" customFormat="1" ht="15.75" x14ac:dyDescent="0.25"/>
    <row r="87" s="5" customFormat="1" ht="15.75" x14ac:dyDescent="0.25"/>
    <row r="88" s="5" customFormat="1" ht="15.75" x14ac:dyDescent="0.25"/>
    <row r="89" s="5" customFormat="1" ht="15.75" x14ac:dyDescent="0.25"/>
    <row r="90" s="5" customFormat="1" ht="15.75" x14ac:dyDescent="0.25"/>
    <row r="91" s="5" customFormat="1" ht="15.75" x14ac:dyDescent="0.25"/>
    <row r="92" s="5" customFormat="1" ht="15.75" x14ac:dyDescent="0.25"/>
    <row r="93" s="5" customFormat="1" ht="15.75" x14ac:dyDescent="0.25"/>
    <row r="94" s="5" customFormat="1" ht="15.75" x14ac:dyDescent="0.25"/>
    <row r="95" s="5" customFormat="1" ht="15.75" x14ac:dyDescent="0.25"/>
    <row r="96" s="5" customFormat="1" ht="15.75" x14ac:dyDescent="0.25"/>
    <row r="97" s="5" customFormat="1" ht="15.75" x14ac:dyDescent="0.25"/>
    <row r="98" s="5" customFormat="1" ht="15.75" x14ac:dyDescent="0.25"/>
    <row r="99" s="5" customFormat="1" ht="15.75" x14ac:dyDescent="0.25"/>
    <row r="100" s="5" customFormat="1" ht="15.75" x14ac:dyDescent="0.25"/>
    <row r="101" s="5" customFormat="1" ht="15.75" x14ac:dyDescent="0.25"/>
    <row r="102" s="5" customFormat="1" ht="15.75" x14ac:dyDescent="0.25"/>
    <row r="103" s="5" customFormat="1" ht="15.75" x14ac:dyDescent="0.25"/>
    <row r="104" s="5" customFormat="1" ht="15.75" x14ac:dyDescent="0.25"/>
    <row r="105" s="5" customFormat="1" ht="15.75" x14ac:dyDescent="0.25"/>
    <row r="106" s="5" customFormat="1" ht="15.75" x14ac:dyDescent="0.25"/>
    <row r="107" s="5" customFormat="1" ht="15.75" x14ac:dyDescent="0.25"/>
    <row r="108" s="5" customFormat="1" ht="15.75" x14ac:dyDescent="0.25"/>
    <row r="109" s="5" customFormat="1" ht="15.75" x14ac:dyDescent="0.25"/>
    <row r="110" s="5" customFormat="1" ht="15.75" x14ac:dyDescent="0.25"/>
    <row r="111" s="5" customFormat="1" ht="15.75" x14ac:dyDescent="0.25"/>
    <row r="112" s="5" customFormat="1" ht="15.75" x14ac:dyDescent="0.25"/>
    <row r="113" s="5" customFormat="1" ht="15.75" x14ac:dyDescent="0.25"/>
    <row r="114" s="5" customFormat="1" ht="15.75" x14ac:dyDescent="0.25"/>
    <row r="115" s="5" customFormat="1" ht="15.75" x14ac:dyDescent="0.25"/>
    <row r="116" s="5" customFormat="1" ht="15.75" x14ac:dyDescent="0.25"/>
    <row r="117" s="5" customFormat="1" ht="15.75" x14ac:dyDescent="0.25"/>
    <row r="118" s="5" customFormat="1" ht="15.75" x14ac:dyDescent="0.25"/>
    <row r="119" s="5" customFormat="1" ht="15.75" x14ac:dyDescent="0.25"/>
    <row r="120" s="5" customFormat="1" ht="15.75" x14ac:dyDescent="0.25"/>
    <row r="121" s="5" customFormat="1" ht="15.75" x14ac:dyDescent="0.25"/>
    <row r="122" s="5" customFormat="1" ht="15.75" x14ac:dyDescent="0.25"/>
    <row r="123" s="5" customFormat="1" ht="15.75" x14ac:dyDescent="0.25"/>
    <row r="124" s="5" customFormat="1" ht="15.75" x14ac:dyDescent="0.25"/>
    <row r="125" s="5" customFormat="1" ht="15.75" x14ac:dyDescent="0.25"/>
    <row r="126" s="5" customFormat="1" ht="15.75" x14ac:dyDescent="0.25"/>
    <row r="127" s="5" customFormat="1" ht="15.75" x14ac:dyDescent="0.25"/>
    <row r="128" s="5" customFormat="1" ht="15.75" x14ac:dyDescent="0.25"/>
    <row r="129" s="5" customFormat="1" ht="15.75" x14ac:dyDescent="0.25"/>
    <row r="130" s="5" customFormat="1" ht="15.75" x14ac:dyDescent="0.25"/>
    <row r="131" s="5" customFormat="1" ht="15.75" x14ac:dyDescent="0.25"/>
    <row r="132" s="5" customFormat="1" ht="15.75" x14ac:dyDescent="0.25"/>
    <row r="133" s="5" customFormat="1" ht="15.75" x14ac:dyDescent="0.25"/>
    <row r="134" s="5" customFormat="1" ht="15.75" x14ac:dyDescent="0.25"/>
    <row r="135" s="5" customFormat="1" ht="15.75" x14ac:dyDescent="0.25"/>
    <row r="136" s="5" customFormat="1" ht="15.75" x14ac:dyDescent="0.25"/>
    <row r="137" s="5" customFormat="1" ht="15.75" x14ac:dyDescent="0.25"/>
    <row r="138" s="5" customFormat="1" ht="15.75" x14ac:dyDescent="0.25"/>
    <row r="139" s="5" customFormat="1" ht="15.75" x14ac:dyDescent="0.25"/>
    <row r="140" s="5" customFormat="1" ht="15.75" x14ac:dyDescent="0.25"/>
    <row r="141" s="5" customFormat="1" ht="15.75" x14ac:dyDescent="0.25"/>
    <row r="142" s="5" customFormat="1" ht="15.75" x14ac:dyDescent="0.25"/>
    <row r="143" s="5" customFormat="1" ht="15.75" x14ac:dyDescent="0.25"/>
    <row r="144" s="5" customFormat="1" ht="15.75" x14ac:dyDescent="0.25"/>
    <row r="145" s="5" customFormat="1" ht="15.75" x14ac:dyDescent="0.25"/>
    <row r="146" s="5" customFormat="1" ht="15.75" x14ac:dyDescent="0.25"/>
    <row r="147" s="5" customFormat="1" ht="15.75" x14ac:dyDescent="0.25"/>
    <row r="148" s="5" customFormat="1" ht="15.75" x14ac:dyDescent="0.25"/>
    <row r="149" s="5" customFormat="1" ht="15.75" x14ac:dyDescent="0.25"/>
    <row r="150" s="5" customFormat="1" ht="15.75" x14ac:dyDescent="0.25"/>
    <row r="151" s="5" customFormat="1" ht="15.75" x14ac:dyDescent="0.25"/>
    <row r="152" s="5" customFormat="1" ht="15.75" x14ac:dyDescent="0.25"/>
    <row r="153" s="5" customFormat="1" ht="15.75" x14ac:dyDescent="0.25"/>
    <row r="154" s="5" customFormat="1" ht="15.75" x14ac:dyDescent="0.25"/>
    <row r="155" s="5" customFormat="1" ht="15.75" x14ac:dyDescent="0.25"/>
    <row r="156" s="5" customFormat="1" ht="15.75" x14ac:dyDescent="0.25"/>
    <row r="157" s="5" customFormat="1" ht="15.75" x14ac:dyDescent="0.25"/>
    <row r="158" s="5" customFormat="1" ht="15.75" x14ac:dyDescent="0.25"/>
    <row r="159" s="5" customFormat="1" ht="15.75" x14ac:dyDescent="0.25"/>
    <row r="160" s="5" customFormat="1" ht="15.75" x14ac:dyDescent="0.25"/>
    <row r="161" s="5" customFormat="1" ht="15.75" x14ac:dyDescent="0.25"/>
    <row r="162" s="5" customFormat="1" ht="15.75" x14ac:dyDescent="0.25"/>
    <row r="163" s="5" customFormat="1" ht="15.75" x14ac:dyDescent="0.25"/>
    <row r="164" s="5" customFormat="1" ht="15.75" x14ac:dyDescent="0.25"/>
    <row r="165" s="5" customFormat="1" ht="15.75" x14ac:dyDescent="0.25"/>
    <row r="166" s="5" customFormat="1" ht="15.75" x14ac:dyDescent="0.25"/>
    <row r="167" s="5" customFormat="1" ht="15.75" x14ac:dyDescent="0.25"/>
    <row r="168" s="5" customFormat="1" ht="15.75" x14ac:dyDescent="0.25"/>
    <row r="169" s="5" customFormat="1" ht="15.75" x14ac:dyDescent="0.25"/>
    <row r="170" s="5" customFormat="1" ht="15.75" x14ac:dyDescent="0.25"/>
    <row r="171" s="5" customFormat="1" ht="15.75" x14ac:dyDescent="0.25"/>
    <row r="172" s="5" customFormat="1" ht="15.75" x14ac:dyDescent="0.25"/>
    <row r="173" s="5" customFormat="1" ht="15.75" x14ac:dyDescent="0.25"/>
    <row r="174" s="5" customFormat="1" ht="15.75" x14ac:dyDescent="0.25"/>
    <row r="175" s="5" customFormat="1" ht="15.75" x14ac:dyDescent="0.25"/>
    <row r="176" s="5" customFormat="1" ht="15.75" x14ac:dyDescent="0.25"/>
    <row r="177" s="5" customFormat="1" ht="15.75" x14ac:dyDescent="0.25"/>
    <row r="178" s="5" customFormat="1" ht="15.75" x14ac:dyDescent="0.25"/>
    <row r="179" s="5" customFormat="1" ht="15.75" x14ac:dyDescent="0.25"/>
    <row r="180" s="5" customFormat="1" ht="15.75" x14ac:dyDescent="0.25"/>
    <row r="181" s="5" customFormat="1" ht="15.75" x14ac:dyDescent="0.25"/>
    <row r="182" s="5" customFormat="1" ht="15.75" x14ac:dyDescent="0.25"/>
    <row r="183" s="5" customFormat="1" ht="15.75" x14ac:dyDescent="0.25"/>
    <row r="184" s="5" customFormat="1" ht="15.75" x14ac:dyDescent="0.25"/>
    <row r="185" s="5" customFormat="1" ht="15.75" x14ac:dyDescent="0.25"/>
    <row r="186" s="5" customFormat="1" ht="15.75" x14ac:dyDescent="0.25"/>
    <row r="187" s="5" customFormat="1" ht="15.75" x14ac:dyDescent="0.25"/>
    <row r="188" s="5" customFormat="1" ht="15.75" x14ac:dyDescent="0.25"/>
    <row r="189" s="5" customFormat="1" ht="15.75" x14ac:dyDescent="0.25"/>
    <row r="190" s="5" customFormat="1" ht="15.75" x14ac:dyDescent="0.25"/>
    <row r="191" s="5" customFormat="1" ht="15.75" x14ac:dyDescent="0.25"/>
    <row r="192" s="5" customFormat="1" ht="15.75" x14ac:dyDescent="0.25"/>
    <row r="193" s="5" customFormat="1" ht="15.75" x14ac:dyDescent="0.25"/>
    <row r="194" s="5" customFormat="1" ht="15.75" x14ac:dyDescent="0.25"/>
    <row r="195" s="5" customFormat="1" ht="15.75" x14ac:dyDescent="0.25"/>
    <row r="196" s="5" customFormat="1" ht="15.75" x14ac:dyDescent="0.25"/>
    <row r="197" s="5" customFormat="1" ht="15.75" x14ac:dyDescent="0.25"/>
    <row r="198" s="5" customFormat="1" ht="15.75" x14ac:dyDescent="0.25"/>
    <row r="199" s="5" customFormat="1" ht="15.75" x14ac:dyDescent="0.25"/>
    <row r="200" s="5" customFormat="1" ht="15.75" x14ac:dyDescent="0.25"/>
    <row r="201" s="5" customFormat="1" ht="15.75" x14ac:dyDescent="0.25"/>
    <row r="202" s="5" customFormat="1" ht="15.75" x14ac:dyDescent="0.25"/>
    <row r="203" s="5" customFormat="1" ht="15.75" x14ac:dyDescent="0.25"/>
    <row r="204" s="5" customFormat="1" ht="15.75" x14ac:dyDescent="0.25"/>
    <row r="205" s="5" customFormat="1" ht="15.75" x14ac:dyDescent="0.25"/>
    <row r="206" s="5" customFormat="1" ht="15.75" x14ac:dyDescent="0.25"/>
    <row r="207" s="5" customFormat="1" ht="15.75" x14ac:dyDescent="0.25"/>
    <row r="208" s="5" customFormat="1" ht="15.75" x14ac:dyDescent="0.25"/>
    <row r="209" s="5" customFormat="1" ht="15.75" x14ac:dyDescent="0.25"/>
    <row r="210" s="5" customFormat="1" ht="15.75" x14ac:dyDescent="0.25"/>
    <row r="211" s="5" customFormat="1" ht="15.75" x14ac:dyDescent="0.25"/>
    <row r="212" s="5" customFormat="1" ht="15.75" x14ac:dyDescent="0.25"/>
    <row r="213" s="5" customFormat="1" ht="15.75" x14ac:dyDescent="0.25"/>
    <row r="214" s="5" customFormat="1" ht="15.75" x14ac:dyDescent="0.25"/>
    <row r="215" s="5" customFormat="1" ht="15.75" x14ac:dyDescent="0.25"/>
    <row r="216" s="5" customFormat="1" ht="15.75" x14ac:dyDescent="0.25"/>
    <row r="217" s="5" customFormat="1" ht="15.75" x14ac:dyDescent="0.25"/>
    <row r="218" s="5" customFormat="1" ht="15.75" x14ac:dyDescent="0.25"/>
    <row r="219" s="5" customFormat="1" ht="15.75" x14ac:dyDescent="0.25"/>
    <row r="220" s="5" customFormat="1" ht="15.75" x14ac:dyDescent="0.25"/>
    <row r="221" s="5" customFormat="1" ht="15.75" x14ac:dyDescent="0.25"/>
    <row r="222" s="5" customFormat="1" ht="15.75" x14ac:dyDescent="0.25"/>
    <row r="223" s="5" customFormat="1" ht="15.75" x14ac:dyDescent="0.25"/>
    <row r="224" s="5" customFormat="1" ht="15.75" x14ac:dyDescent="0.25"/>
    <row r="225" s="5" customFormat="1" ht="15.75" x14ac:dyDescent="0.25"/>
    <row r="226" s="5" customFormat="1" ht="15.75" x14ac:dyDescent="0.25"/>
    <row r="227" s="5" customFormat="1" ht="15.75" x14ac:dyDescent="0.25"/>
    <row r="228" s="5" customFormat="1" ht="15.75" x14ac:dyDescent="0.25"/>
    <row r="229" s="5" customFormat="1" ht="15.75" x14ac:dyDescent="0.25"/>
    <row r="230" s="5" customFormat="1" ht="15.75" x14ac:dyDescent="0.25"/>
    <row r="231" s="5" customFormat="1" ht="15.75" x14ac:dyDescent="0.25"/>
    <row r="232" s="5" customFormat="1" ht="15.75" x14ac:dyDescent="0.25"/>
    <row r="233" s="5" customFormat="1" ht="15.75" x14ac:dyDescent="0.25"/>
    <row r="234" s="5" customFormat="1" ht="15.75" x14ac:dyDescent="0.25"/>
    <row r="235" s="5" customFormat="1" ht="15.75" x14ac:dyDescent="0.25"/>
    <row r="236" s="5" customFormat="1" ht="15.75" x14ac:dyDescent="0.25"/>
    <row r="237" s="5" customFormat="1" ht="15.75" x14ac:dyDescent="0.25"/>
    <row r="238" s="5" customFormat="1" ht="15.75" x14ac:dyDescent="0.25"/>
    <row r="239" s="5" customFormat="1" ht="15.75" x14ac:dyDescent="0.25"/>
    <row r="240" s="5" customFormat="1" ht="15.75" x14ac:dyDescent="0.25"/>
    <row r="241" s="5" customFormat="1" ht="15.75" x14ac:dyDescent="0.25"/>
    <row r="242" s="5" customFormat="1" ht="15.75" x14ac:dyDescent="0.25"/>
    <row r="243" s="5" customFormat="1" ht="15.75" x14ac:dyDescent="0.25"/>
    <row r="244" s="5" customFormat="1" ht="15.75" x14ac:dyDescent="0.25"/>
    <row r="245" s="5" customFormat="1" ht="15.75" x14ac:dyDescent="0.25"/>
    <row r="246" s="5" customFormat="1" ht="15.75" x14ac:dyDescent="0.25"/>
    <row r="247" s="5" customFormat="1" ht="15.75" x14ac:dyDescent="0.25"/>
    <row r="248" s="5" customFormat="1" ht="15.75" x14ac:dyDescent="0.25"/>
    <row r="249" s="5" customFormat="1" ht="15.75" x14ac:dyDescent="0.25"/>
    <row r="250" s="5" customFormat="1" ht="15.75" x14ac:dyDescent="0.25"/>
    <row r="251" s="5" customFormat="1" ht="15.75" x14ac:dyDescent="0.25"/>
    <row r="252" s="5" customFormat="1" ht="15.75" x14ac:dyDescent="0.25"/>
    <row r="253" s="5" customFormat="1" ht="15.75" x14ac:dyDescent="0.25"/>
    <row r="254" s="5" customFormat="1" ht="15.75" x14ac:dyDescent="0.25"/>
    <row r="255" s="5" customFormat="1" ht="15.75" x14ac:dyDescent="0.25"/>
    <row r="256" s="5" customFormat="1" ht="15.75" x14ac:dyDescent="0.25"/>
    <row r="257" s="5" customFormat="1" ht="15.75" x14ac:dyDescent="0.25"/>
    <row r="258" s="5" customFormat="1" ht="15.75" x14ac:dyDescent="0.25"/>
    <row r="259" s="5" customFormat="1" ht="15.75" x14ac:dyDescent="0.25"/>
    <row r="260" s="5" customFormat="1" ht="15.75" x14ac:dyDescent="0.25"/>
    <row r="261" s="5" customFormat="1" ht="15.75" x14ac:dyDescent="0.25"/>
    <row r="262" s="5" customFormat="1" ht="15.75" x14ac:dyDescent="0.25"/>
    <row r="263" s="5" customFormat="1" ht="15.75" x14ac:dyDescent="0.25"/>
    <row r="264" s="5" customFormat="1" ht="15.75" x14ac:dyDescent="0.25"/>
    <row r="265" s="5" customFormat="1" ht="15.75" x14ac:dyDescent="0.25"/>
    <row r="266" s="5" customFormat="1" ht="15.75" x14ac:dyDescent="0.25"/>
    <row r="267" s="5" customFormat="1" ht="15.75" x14ac:dyDescent="0.25"/>
    <row r="268" s="5" customFormat="1" ht="15.75" x14ac:dyDescent="0.25"/>
    <row r="269" s="5" customFormat="1" ht="15.75" x14ac:dyDescent="0.25"/>
    <row r="270" s="5" customFormat="1" ht="15.75" x14ac:dyDescent="0.25"/>
    <row r="271" s="5" customFormat="1" ht="15.75" x14ac:dyDescent="0.25"/>
    <row r="272" s="5" customFormat="1" ht="15.75" x14ac:dyDescent="0.25"/>
    <row r="273" s="5" customFormat="1" ht="15.75" x14ac:dyDescent="0.25"/>
    <row r="274" s="5" customFormat="1" ht="15.75" x14ac:dyDescent="0.25"/>
    <row r="275" s="5" customFormat="1" ht="15.75" x14ac:dyDescent="0.25"/>
    <row r="276" s="5" customFormat="1" ht="15.75" x14ac:dyDescent="0.25"/>
    <row r="277" s="5" customFormat="1" ht="15.75" x14ac:dyDescent="0.25"/>
    <row r="278" s="5" customFormat="1" ht="15.75" x14ac:dyDescent="0.25"/>
    <row r="279" s="5" customFormat="1" ht="15.75" x14ac:dyDescent="0.25"/>
    <row r="280" s="5" customFormat="1" ht="15.75" x14ac:dyDescent="0.25"/>
    <row r="281" s="5" customFormat="1" ht="15.75" x14ac:dyDescent="0.25"/>
    <row r="282" s="5" customFormat="1" ht="15.75" x14ac:dyDescent="0.25"/>
    <row r="283" s="5" customFormat="1" ht="15.75" x14ac:dyDescent="0.25"/>
    <row r="284" s="5" customFormat="1" ht="15.75" x14ac:dyDescent="0.25"/>
    <row r="285" s="5" customFormat="1" ht="15.75" x14ac:dyDescent="0.25"/>
    <row r="286" s="5" customFormat="1" ht="15.75" x14ac:dyDescent="0.25"/>
    <row r="287" s="5" customFormat="1" ht="15.75" x14ac:dyDescent="0.25"/>
    <row r="288" s="5" customFormat="1" ht="15.75" x14ac:dyDescent="0.25"/>
    <row r="289" s="5" customFormat="1" ht="15.75" x14ac:dyDescent="0.25"/>
    <row r="290" s="5" customFormat="1" ht="15.75" x14ac:dyDescent="0.25"/>
    <row r="291" s="5" customFormat="1" ht="15.75" x14ac:dyDescent="0.25"/>
    <row r="292" s="5" customFormat="1" ht="15.75" x14ac:dyDescent="0.25"/>
    <row r="293" s="5" customFormat="1" ht="15.75" x14ac:dyDescent="0.25"/>
    <row r="294" s="5" customFormat="1" ht="15.75" x14ac:dyDescent="0.25"/>
    <row r="295" s="5" customFormat="1" ht="15.75" x14ac:dyDescent="0.25"/>
    <row r="296" s="5" customFormat="1" ht="15.75" x14ac:dyDescent="0.25"/>
    <row r="297" s="5" customFormat="1" ht="15.75" x14ac:dyDescent="0.25"/>
    <row r="298" s="5" customFormat="1" ht="15.75" x14ac:dyDescent="0.25"/>
    <row r="299" s="5" customFormat="1" ht="15.75" x14ac:dyDescent="0.25"/>
    <row r="300" s="5" customFormat="1" ht="15.75" x14ac:dyDescent="0.25"/>
    <row r="301" s="5" customFormat="1" ht="15.75" x14ac:dyDescent="0.25"/>
    <row r="302" s="5" customFormat="1" ht="15.75" x14ac:dyDescent="0.25"/>
    <row r="303" s="5" customFormat="1" ht="15.75" x14ac:dyDescent="0.25"/>
    <row r="304" s="5" customFormat="1" ht="15.75" x14ac:dyDescent="0.25"/>
    <row r="305" spans="3:3" s="5" customFormat="1" ht="15.75" x14ac:dyDescent="0.25"/>
    <row r="306" spans="3:3" s="5" customFormat="1" ht="15.75" x14ac:dyDescent="0.25"/>
    <row r="307" spans="3:3" s="5" customFormat="1" ht="15.75" x14ac:dyDescent="0.25"/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  <row r="342" spans="3:3" x14ac:dyDescent="0.25">
      <c r="C342" s="2"/>
    </row>
  </sheetData>
  <mergeCells count="3">
    <mergeCell ref="C2:D2"/>
    <mergeCell ref="A3:D3"/>
    <mergeCell ref="A11:B11"/>
  </mergeCells>
  <pageMargins left="1.299212598425197" right="0.31496062992125984" top="0.74803149606299213" bottom="0.74803149606299213" header="0.31496062992125984" footer="0.31496062992125984"/>
  <pageSetup paperSize="9" scale="7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8"/>
  <sheetViews>
    <sheetView tabSelected="1" topLeftCell="A238" workbookViewId="0">
      <selection activeCell="D1" sqref="A1:G365"/>
    </sheetView>
  </sheetViews>
  <sheetFormatPr defaultRowHeight="15" x14ac:dyDescent="0.25"/>
  <cols>
    <col min="1" max="1" width="47.42578125" style="2" customWidth="1"/>
    <col min="2" max="2" width="9.7109375" style="2" customWidth="1"/>
    <col min="3" max="3" width="9.140625" style="2"/>
    <col min="4" max="4" width="14" style="2" bestFit="1" customWidth="1"/>
    <col min="5" max="5" width="8.85546875" style="2" customWidth="1"/>
    <col min="6" max="6" width="13" style="2" customWidth="1"/>
    <col min="7" max="7" width="17.5703125" style="3" customWidth="1"/>
    <col min="8" max="8" width="20.85546875" style="49" customWidth="1"/>
    <col min="9" max="9" width="18.42578125" style="134" hidden="1" customWidth="1"/>
    <col min="10" max="10" width="12.5703125" style="2" bestFit="1" customWidth="1"/>
    <col min="11" max="16384" width="9.140625" style="2"/>
  </cols>
  <sheetData>
    <row r="1" spans="1:10" x14ac:dyDescent="0.25">
      <c r="D1" s="235" t="s">
        <v>326</v>
      </c>
      <c r="E1" s="236"/>
      <c r="F1" s="236"/>
      <c r="G1" s="236"/>
    </row>
    <row r="2" spans="1:10" ht="61.5" customHeight="1" x14ac:dyDescent="0.25">
      <c r="D2" s="233" t="s">
        <v>448</v>
      </c>
      <c r="E2" s="234"/>
      <c r="F2" s="234"/>
      <c r="G2" s="234"/>
    </row>
    <row r="3" spans="1:10" ht="39.75" customHeight="1" x14ac:dyDescent="0.25">
      <c r="A3" s="237" t="s">
        <v>451</v>
      </c>
      <c r="B3" s="237"/>
      <c r="C3" s="237"/>
      <c r="D3" s="237"/>
      <c r="E3" s="238"/>
      <c r="F3" s="238"/>
      <c r="G3" s="238"/>
    </row>
    <row r="4" spans="1:10" x14ac:dyDescent="0.25">
      <c r="G4" s="4" t="s">
        <v>229</v>
      </c>
    </row>
    <row r="5" spans="1:10" x14ac:dyDescent="0.25">
      <c r="A5" s="241" t="s">
        <v>0</v>
      </c>
      <c r="B5" s="243" t="s">
        <v>209</v>
      </c>
      <c r="C5" s="243" t="s">
        <v>1</v>
      </c>
      <c r="D5" s="243" t="s">
        <v>2</v>
      </c>
      <c r="E5" s="243" t="s">
        <v>73</v>
      </c>
      <c r="F5" s="239" t="s">
        <v>452</v>
      </c>
      <c r="G5" s="239" t="s">
        <v>453</v>
      </c>
    </row>
    <row r="6" spans="1:10" ht="70.5" customHeight="1" x14ac:dyDescent="0.25">
      <c r="A6" s="242"/>
      <c r="B6" s="244"/>
      <c r="C6" s="244"/>
      <c r="D6" s="244"/>
      <c r="E6" s="244"/>
      <c r="F6" s="240"/>
      <c r="G6" s="240"/>
      <c r="I6" s="62"/>
    </row>
    <row r="7" spans="1:10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1">
        <v>6</v>
      </c>
      <c r="G7" s="11">
        <v>7</v>
      </c>
      <c r="H7" s="50"/>
      <c r="I7" s="62"/>
    </row>
    <row r="8" spans="1:10" ht="24" x14ac:dyDescent="0.25">
      <c r="A8" s="14" t="s">
        <v>3</v>
      </c>
      <c r="B8" s="150" t="s">
        <v>4</v>
      </c>
      <c r="C8" s="151"/>
      <c r="D8" s="151"/>
      <c r="E8" s="151"/>
      <c r="F8" s="40">
        <f>F9+F107+F127+F190+F309+F316+F325+F343+F352+F359+F366</f>
        <v>105240788.70999999</v>
      </c>
      <c r="G8" s="40">
        <f>G9+G107+G127+G190+G309+G316+G325+G343+G352+G359+G366</f>
        <v>105838010.76000001</v>
      </c>
      <c r="H8" s="50"/>
      <c r="I8" s="57"/>
      <c r="J8" s="225"/>
    </row>
    <row r="9" spans="1:10" s="48" customFormat="1" ht="15.75" x14ac:dyDescent="0.25">
      <c r="A9" s="138" t="s">
        <v>230</v>
      </c>
      <c r="B9" s="152" t="s">
        <v>4</v>
      </c>
      <c r="C9" s="153" t="s">
        <v>5</v>
      </c>
      <c r="D9" s="154"/>
      <c r="E9" s="155"/>
      <c r="F9" s="47">
        <f>F10+F18+F41+F47+F34</f>
        <v>48033369.129999995</v>
      </c>
      <c r="G9" s="47">
        <f>G10+G18+G41+G47+G34</f>
        <v>48782027.010000005</v>
      </c>
      <c r="H9" s="54"/>
      <c r="I9" s="142"/>
    </row>
    <row r="10" spans="1:10" s="9" customFormat="1" ht="36" x14ac:dyDescent="0.25">
      <c r="A10" s="15" t="s">
        <v>6</v>
      </c>
      <c r="B10" s="156" t="s">
        <v>4</v>
      </c>
      <c r="C10" s="156" t="s">
        <v>7</v>
      </c>
      <c r="D10" s="156"/>
      <c r="E10" s="156"/>
      <c r="F10" s="40">
        <f>F11</f>
        <v>2169180</v>
      </c>
      <c r="G10" s="40">
        <f>G11</f>
        <v>2169180</v>
      </c>
      <c r="H10" s="50"/>
      <c r="I10" s="63"/>
    </row>
    <row r="11" spans="1:10" s="5" customFormat="1" ht="24" x14ac:dyDescent="0.25">
      <c r="A11" s="18" t="s">
        <v>75</v>
      </c>
      <c r="B11" s="157" t="s">
        <v>4</v>
      </c>
      <c r="C11" s="143" t="s">
        <v>7</v>
      </c>
      <c r="D11" s="143" t="s">
        <v>77</v>
      </c>
      <c r="E11" s="151"/>
      <c r="F11" s="41">
        <f>F12+F15</f>
        <v>2169180</v>
      </c>
      <c r="G11" s="41">
        <f>G12+G15</f>
        <v>2169180</v>
      </c>
      <c r="H11" s="52"/>
      <c r="I11" s="134"/>
    </row>
    <row r="12" spans="1:10" s="13" customFormat="1" ht="24" hidden="1" x14ac:dyDescent="0.2">
      <c r="A12" s="17" t="s">
        <v>9</v>
      </c>
      <c r="B12" s="157" t="s">
        <v>4</v>
      </c>
      <c r="C12" s="143" t="s">
        <v>7</v>
      </c>
      <c r="D12" s="157" t="s">
        <v>78</v>
      </c>
      <c r="E12" s="143"/>
      <c r="F12" s="41">
        <f>F13</f>
        <v>0</v>
      </c>
      <c r="G12" s="41">
        <f>G13</f>
        <v>0</v>
      </c>
      <c r="H12" s="53"/>
      <c r="I12" s="134"/>
    </row>
    <row r="13" spans="1:10" s="5" customFormat="1" ht="48" hidden="1" x14ac:dyDescent="0.25">
      <c r="A13" s="21" t="s">
        <v>10</v>
      </c>
      <c r="B13" s="157" t="s">
        <v>4</v>
      </c>
      <c r="C13" s="143" t="s">
        <v>7</v>
      </c>
      <c r="D13" s="157" t="s">
        <v>78</v>
      </c>
      <c r="E13" s="143" t="s">
        <v>11</v>
      </c>
      <c r="F13" s="41">
        <f>F14</f>
        <v>0</v>
      </c>
      <c r="G13" s="41">
        <f>G14</f>
        <v>0</v>
      </c>
      <c r="H13" s="52"/>
      <c r="I13" s="134"/>
    </row>
    <row r="14" spans="1:10" s="5" customFormat="1" ht="24" hidden="1" x14ac:dyDescent="0.25">
      <c r="A14" s="21" t="s">
        <v>12</v>
      </c>
      <c r="B14" s="157" t="s">
        <v>4</v>
      </c>
      <c r="C14" s="143" t="s">
        <v>7</v>
      </c>
      <c r="D14" s="157" t="s">
        <v>78</v>
      </c>
      <c r="E14" s="143" t="s">
        <v>13</v>
      </c>
      <c r="F14" s="41"/>
      <c r="G14" s="41"/>
      <c r="H14" s="52"/>
      <c r="I14" s="134"/>
    </row>
    <row r="15" spans="1:10" s="5" customFormat="1" ht="24" x14ac:dyDescent="0.25">
      <c r="A15" s="21" t="s">
        <v>76</v>
      </c>
      <c r="B15" s="157" t="s">
        <v>4</v>
      </c>
      <c r="C15" s="143" t="s">
        <v>7</v>
      </c>
      <c r="D15" s="143" t="s">
        <v>79</v>
      </c>
      <c r="E15" s="143"/>
      <c r="F15" s="41">
        <f>F16</f>
        <v>2169180</v>
      </c>
      <c r="G15" s="41">
        <f>G16</f>
        <v>2169180</v>
      </c>
      <c r="H15" s="51"/>
      <c r="I15" s="134"/>
    </row>
    <row r="16" spans="1:10" s="5" customFormat="1" ht="48" x14ac:dyDescent="0.25">
      <c r="A16" s="21" t="s">
        <v>10</v>
      </c>
      <c r="B16" s="157" t="s">
        <v>4</v>
      </c>
      <c r="C16" s="143" t="s">
        <v>7</v>
      </c>
      <c r="D16" s="143" t="s">
        <v>79</v>
      </c>
      <c r="E16" s="143" t="s">
        <v>11</v>
      </c>
      <c r="F16" s="41">
        <f>F17</f>
        <v>2169180</v>
      </c>
      <c r="G16" s="41">
        <f>G17</f>
        <v>2169180</v>
      </c>
      <c r="H16" s="51"/>
      <c r="I16" s="134"/>
    </row>
    <row r="17" spans="1:9" s="5" customFormat="1" ht="24" x14ac:dyDescent="0.25">
      <c r="A17" s="21" t="s">
        <v>12</v>
      </c>
      <c r="B17" s="157" t="s">
        <v>4</v>
      </c>
      <c r="C17" s="143" t="s">
        <v>7</v>
      </c>
      <c r="D17" s="143" t="s">
        <v>79</v>
      </c>
      <c r="E17" s="143" t="s">
        <v>13</v>
      </c>
      <c r="F17" s="41">
        <v>2169180</v>
      </c>
      <c r="G17" s="41">
        <v>2169180</v>
      </c>
      <c r="H17" s="52"/>
      <c r="I17" s="134"/>
    </row>
    <row r="18" spans="1:9" s="9" customFormat="1" ht="36" x14ac:dyDescent="0.25">
      <c r="A18" s="15" t="s">
        <v>14</v>
      </c>
      <c r="B18" s="156" t="s">
        <v>4</v>
      </c>
      <c r="C18" s="156" t="s">
        <v>15</v>
      </c>
      <c r="D18" s="156"/>
      <c r="E18" s="156"/>
      <c r="F18" s="40">
        <f>F19+F30</f>
        <v>16529378.83</v>
      </c>
      <c r="G18" s="40">
        <f>G19+G30</f>
        <v>17136098.710000001</v>
      </c>
      <c r="H18" s="49"/>
      <c r="I18" s="63"/>
    </row>
    <row r="19" spans="1:9" s="12" customFormat="1" ht="24" x14ac:dyDescent="0.2">
      <c r="A19" s="22" t="s">
        <v>198</v>
      </c>
      <c r="B19" s="143" t="s">
        <v>4</v>
      </c>
      <c r="C19" s="143" t="s">
        <v>15</v>
      </c>
      <c r="D19" s="143" t="s">
        <v>80</v>
      </c>
      <c r="E19" s="143"/>
      <c r="F19" s="41">
        <f>F20</f>
        <v>15527049.550000001</v>
      </c>
      <c r="G19" s="41">
        <f>G20</f>
        <v>16093676.25</v>
      </c>
      <c r="H19" s="53"/>
      <c r="I19" s="64"/>
    </row>
    <row r="20" spans="1:9" s="5" customFormat="1" ht="24" x14ac:dyDescent="0.25">
      <c r="A20" s="23" t="s">
        <v>159</v>
      </c>
      <c r="B20" s="143" t="s">
        <v>4</v>
      </c>
      <c r="C20" s="143" t="s">
        <v>15</v>
      </c>
      <c r="D20" s="143" t="s">
        <v>124</v>
      </c>
      <c r="E20" s="143"/>
      <c r="F20" s="41">
        <f>F21</f>
        <v>15527049.550000001</v>
      </c>
      <c r="G20" s="41">
        <f>G21</f>
        <v>16093676.25</v>
      </c>
      <c r="H20" s="52"/>
      <c r="I20" s="134"/>
    </row>
    <row r="21" spans="1:9" s="13" customFormat="1" ht="12.75" x14ac:dyDescent="0.2">
      <c r="A21" s="21" t="s">
        <v>8</v>
      </c>
      <c r="B21" s="157" t="s">
        <v>4</v>
      </c>
      <c r="C21" s="143" t="s">
        <v>15</v>
      </c>
      <c r="D21" s="143" t="s">
        <v>152</v>
      </c>
      <c r="E21" s="143"/>
      <c r="F21" s="41">
        <f>F22+F24+F28+F26</f>
        <v>15527049.550000001</v>
      </c>
      <c r="G21" s="41">
        <f>G22+G24+G28+G26</f>
        <v>16093676.25</v>
      </c>
      <c r="H21" s="53"/>
      <c r="I21" s="134"/>
    </row>
    <row r="22" spans="1:9" s="5" customFormat="1" ht="48" x14ac:dyDescent="0.25">
      <c r="A22" s="21" t="s">
        <v>10</v>
      </c>
      <c r="B22" s="157" t="s">
        <v>4</v>
      </c>
      <c r="C22" s="143" t="s">
        <v>15</v>
      </c>
      <c r="D22" s="143" t="s">
        <v>152</v>
      </c>
      <c r="E22" s="143" t="s">
        <v>11</v>
      </c>
      <c r="F22" s="41">
        <f>F23</f>
        <v>13002267.550000001</v>
      </c>
      <c r="G22" s="41">
        <f>G23</f>
        <v>13515158.25</v>
      </c>
      <c r="H22" s="52"/>
      <c r="I22" s="134"/>
    </row>
    <row r="23" spans="1:9" s="5" customFormat="1" ht="24" x14ac:dyDescent="0.25">
      <c r="A23" s="21" t="s">
        <v>12</v>
      </c>
      <c r="B23" s="157" t="s">
        <v>4</v>
      </c>
      <c r="C23" s="143" t="s">
        <v>15</v>
      </c>
      <c r="D23" s="143" t="s">
        <v>152</v>
      </c>
      <c r="E23" s="143" t="s">
        <v>13</v>
      </c>
      <c r="F23" s="41">
        <v>13002267.550000001</v>
      </c>
      <c r="G23" s="41">
        <v>13515158.25</v>
      </c>
      <c r="H23" s="52"/>
      <c r="I23" s="134"/>
    </row>
    <row r="24" spans="1:9" s="5" customFormat="1" ht="24" x14ac:dyDescent="0.25">
      <c r="A24" s="21" t="s">
        <v>16</v>
      </c>
      <c r="B24" s="157" t="s">
        <v>4</v>
      </c>
      <c r="C24" s="143" t="s">
        <v>15</v>
      </c>
      <c r="D24" s="143" t="s">
        <v>152</v>
      </c>
      <c r="E24" s="143" t="s">
        <v>17</v>
      </c>
      <c r="F24" s="41">
        <f t="shared" ref="F24:G24" si="0">F25</f>
        <v>2524782</v>
      </c>
      <c r="G24" s="41">
        <f t="shared" si="0"/>
        <v>2578518</v>
      </c>
      <c r="H24" s="52"/>
      <c r="I24" s="134"/>
    </row>
    <row r="25" spans="1:9" s="5" customFormat="1" ht="24" x14ac:dyDescent="0.25">
      <c r="A25" s="21" t="s">
        <v>18</v>
      </c>
      <c r="B25" s="157" t="s">
        <v>4</v>
      </c>
      <c r="C25" s="143" t="s">
        <v>15</v>
      </c>
      <c r="D25" s="143" t="s">
        <v>152</v>
      </c>
      <c r="E25" s="143" t="s">
        <v>19</v>
      </c>
      <c r="F25" s="41">
        <v>2524782</v>
      </c>
      <c r="G25" s="41">
        <v>2578518</v>
      </c>
      <c r="H25" s="52"/>
      <c r="I25" s="134"/>
    </row>
    <row r="26" spans="1:9" s="5" customFormat="1" ht="15.75" hidden="1" x14ac:dyDescent="0.25">
      <c r="A26" s="21" t="s">
        <v>63</v>
      </c>
      <c r="B26" s="157" t="s">
        <v>4</v>
      </c>
      <c r="C26" s="143" t="s">
        <v>15</v>
      </c>
      <c r="D26" s="143" t="s">
        <v>152</v>
      </c>
      <c r="E26" s="143" t="s">
        <v>98</v>
      </c>
      <c r="F26" s="41">
        <f>F27</f>
        <v>0</v>
      </c>
      <c r="G26" s="41">
        <f>G27</f>
        <v>0</v>
      </c>
      <c r="H26" s="52"/>
      <c r="I26" s="134"/>
    </row>
    <row r="27" spans="1:9" s="5" customFormat="1" ht="24" hidden="1" x14ac:dyDescent="0.25">
      <c r="A27" s="21" t="s">
        <v>392</v>
      </c>
      <c r="B27" s="157" t="s">
        <v>4</v>
      </c>
      <c r="C27" s="143" t="s">
        <v>15</v>
      </c>
      <c r="D27" s="143" t="s">
        <v>152</v>
      </c>
      <c r="E27" s="143" t="s">
        <v>391</v>
      </c>
      <c r="F27" s="41">
        <v>0</v>
      </c>
      <c r="G27" s="41">
        <v>0</v>
      </c>
      <c r="H27" s="52"/>
      <c r="I27" s="134"/>
    </row>
    <row r="28" spans="1:9" s="5" customFormat="1" ht="15.75" hidden="1" x14ac:dyDescent="0.25">
      <c r="A28" s="21" t="s">
        <v>20</v>
      </c>
      <c r="B28" s="157" t="s">
        <v>4</v>
      </c>
      <c r="C28" s="143" t="s">
        <v>15</v>
      </c>
      <c r="D28" s="143" t="s">
        <v>152</v>
      </c>
      <c r="E28" s="143" t="s">
        <v>21</v>
      </c>
      <c r="F28" s="41">
        <f t="shared" ref="F28:G28" si="1">F29</f>
        <v>0</v>
      </c>
      <c r="G28" s="41">
        <f t="shared" si="1"/>
        <v>0</v>
      </c>
      <c r="H28" s="52"/>
      <c r="I28" s="134"/>
    </row>
    <row r="29" spans="1:9" s="5" customFormat="1" ht="15.75" hidden="1" x14ac:dyDescent="0.25">
      <c r="A29" s="21" t="s">
        <v>22</v>
      </c>
      <c r="B29" s="157" t="s">
        <v>4</v>
      </c>
      <c r="C29" s="143" t="s">
        <v>15</v>
      </c>
      <c r="D29" s="143" t="s">
        <v>152</v>
      </c>
      <c r="E29" s="143" t="s">
        <v>23</v>
      </c>
      <c r="F29" s="41">
        <v>0</v>
      </c>
      <c r="G29" s="41">
        <v>0</v>
      </c>
      <c r="H29" s="52"/>
      <c r="I29" s="134"/>
    </row>
    <row r="30" spans="1:9" s="5" customFormat="1" ht="15.75" x14ac:dyDescent="0.25">
      <c r="A30" s="23" t="s">
        <v>156</v>
      </c>
      <c r="B30" s="157" t="s">
        <v>4</v>
      </c>
      <c r="C30" s="143" t="s">
        <v>15</v>
      </c>
      <c r="D30" s="143" t="s">
        <v>111</v>
      </c>
      <c r="E30" s="143"/>
      <c r="F30" s="41">
        <f>F31</f>
        <v>1002329.28</v>
      </c>
      <c r="G30" s="41">
        <f>G31</f>
        <v>1042422.46</v>
      </c>
      <c r="H30" s="52"/>
      <c r="I30" s="134"/>
    </row>
    <row r="31" spans="1:9" s="5" customFormat="1" ht="15.75" x14ac:dyDescent="0.25">
      <c r="A31" s="17" t="s">
        <v>24</v>
      </c>
      <c r="B31" s="157" t="s">
        <v>4</v>
      </c>
      <c r="C31" s="143" t="s">
        <v>15</v>
      </c>
      <c r="D31" s="143" t="s">
        <v>81</v>
      </c>
      <c r="E31" s="143"/>
      <c r="F31" s="41">
        <f>F32</f>
        <v>1002329.28</v>
      </c>
      <c r="G31" s="41">
        <f>G32</f>
        <v>1042422.46</v>
      </c>
      <c r="H31" s="52"/>
      <c r="I31" s="134"/>
    </row>
    <row r="32" spans="1:9" s="5" customFormat="1" ht="48" x14ac:dyDescent="0.25">
      <c r="A32" s="21" t="s">
        <v>10</v>
      </c>
      <c r="B32" s="157" t="s">
        <v>4</v>
      </c>
      <c r="C32" s="143" t="s">
        <v>15</v>
      </c>
      <c r="D32" s="143" t="s">
        <v>81</v>
      </c>
      <c r="E32" s="143" t="s">
        <v>11</v>
      </c>
      <c r="F32" s="41">
        <f t="shared" ref="F32:G32" si="2">F33</f>
        <v>1002329.28</v>
      </c>
      <c r="G32" s="41">
        <f t="shared" si="2"/>
        <v>1042422.46</v>
      </c>
      <c r="H32" s="52"/>
      <c r="I32" s="134"/>
    </row>
    <row r="33" spans="1:9" s="5" customFormat="1" ht="24" x14ac:dyDescent="0.25">
      <c r="A33" s="21" t="s">
        <v>12</v>
      </c>
      <c r="B33" s="157" t="s">
        <v>4</v>
      </c>
      <c r="C33" s="143" t="s">
        <v>15</v>
      </c>
      <c r="D33" s="143" t="s">
        <v>81</v>
      </c>
      <c r="E33" s="143" t="s">
        <v>13</v>
      </c>
      <c r="F33" s="41">
        <v>1002329.28</v>
      </c>
      <c r="G33" s="41">
        <v>1042422.46</v>
      </c>
      <c r="H33" s="52"/>
      <c r="I33" s="134"/>
    </row>
    <row r="34" spans="1:9" s="7" customFormat="1" ht="15.75" hidden="1" x14ac:dyDescent="0.25">
      <c r="A34" s="15" t="s">
        <v>216</v>
      </c>
      <c r="B34" s="156" t="s">
        <v>4</v>
      </c>
      <c r="C34" s="156" t="s">
        <v>217</v>
      </c>
      <c r="D34" s="156"/>
      <c r="E34" s="156"/>
      <c r="F34" s="40">
        <f>F35</f>
        <v>0</v>
      </c>
      <c r="G34" s="40">
        <f>G35</f>
        <v>0</v>
      </c>
      <c r="H34" s="52"/>
      <c r="I34" s="64"/>
    </row>
    <row r="35" spans="1:9" s="5" customFormat="1" ht="15.75" hidden="1" x14ac:dyDescent="0.25">
      <c r="A35" s="21" t="s">
        <v>218</v>
      </c>
      <c r="B35" s="157" t="s">
        <v>4</v>
      </c>
      <c r="C35" s="143" t="s">
        <v>217</v>
      </c>
      <c r="D35" s="143" t="s">
        <v>219</v>
      </c>
      <c r="E35" s="143"/>
      <c r="F35" s="41">
        <f>F36</f>
        <v>0</v>
      </c>
      <c r="G35" s="41">
        <f>G36</f>
        <v>0</v>
      </c>
      <c r="H35" s="52"/>
      <c r="I35" s="134"/>
    </row>
    <row r="36" spans="1:9" s="5" customFormat="1" ht="15.75" hidden="1" x14ac:dyDescent="0.25">
      <c r="A36" s="21" t="s">
        <v>220</v>
      </c>
      <c r="B36" s="157" t="s">
        <v>4</v>
      </c>
      <c r="C36" s="143" t="s">
        <v>217</v>
      </c>
      <c r="D36" s="143" t="s">
        <v>221</v>
      </c>
      <c r="E36" s="143"/>
      <c r="F36" s="41">
        <f>F37+F39</f>
        <v>0</v>
      </c>
      <c r="G36" s="41">
        <f>G37+G39</f>
        <v>0</v>
      </c>
      <c r="H36" s="52"/>
      <c r="I36" s="134"/>
    </row>
    <row r="37" spans="1:9" s="5" customFormat="1" ht="24" hidden="1" x14ac:dyDescent="0.25">
      <c r="A37" s="21" t="s">
        <v>16</v>
      </c>
      <c r="B37" s="157" t="s">
        <v>4</v>
      </c>
      <c r="C37" s="143" t="s">
        <v>217</v>
      </c>
      <c r="D37" s="143" t="s">
        <v>221</v>
      </c>
      <c r="E37" s="143" t="s">
        <v>17</v>
      </c>
      <c r="F37" s="41">
        <f>F38</f>
        <v>0</v>
      </c>
      <c r="G37" s="41">
        <f>G38</f>
        <v>0</v>
      </c>
      <c r="H37" s="52"/>
      <c r="I37" s="134"/>
    </row>
    <row r="38" spans="1:9" s="5" customFormat="1" ht="24" hidden="1" x14ac:dyDescent="0.25">
      <c r="A38" s="24" t="s">
        <v>18</v>
      </c>
      <c r="B38" s="157" t="s">
        <v>4</v>
      </c>
      <c r="C38" s="143" t="s">
        <v>217</v>
      </c>
      <c r="D38" s="143" t="s">
        <v>221</v>
      </c>
      <c r="E38" s="143" t="s">
        <v>19</v>
      </c>
      <c r="F38" s="41"/>
      <c r="G38" s="41"/>
      <c r="H38" s="52"/>
      <c r="I38" s="134"/>
    </row>
    <row r="39" spans="1:9" s="5" customFormat="1" ht="15.75" hidden="1" x14ac:dyDescent="0.25">
      <c r="A39" s="25" t="s">
        <v>232</v>
      </c>
      <c r="B39" s="157" t="s">
        <v>4</v>
      </c>
      <c r="C39" s="143" t="s">
        <v>217</v>
      </c>
      <c r="D39" s="143" t="s">
        <v>221</v>
      </c>
      <c r="E39" s="143" t="s">
        <v>21</v>
      </c>
      <c r="F39" s="41">
        <f>F40</f>
        <v>0</v>
      </c>
      <c r="G39" s="41">
        <f>G40</f>
        <v>0</v>
      </c>
      <c r="H39" s="52"/>
      <c r="I39" s="134"/>
    </row>
    <row r="40" spans="1:9" s="5" customFormat="1" ht="15.75" hidden="1" x14ac:dyDescent="0.25">
      <c r="A40" s="25" t="s">
        <v>233</v>
      </c>
      <c r="B40" s="157" t="s">
        <v>4</v>
      </c>
      <c r="C40" s="143" t="s">
        <v>217</v>
      </c>
      <c r="D40" s="143" t="s">
        <v>221</v>
      </c>
      <c r="E40" s="143" t="s">
        <v>231</v>
      </c>
      <c r="F40" s="41"/>
      <c r="G40" s="41"/>
      <c r="H40" s="52"/>
      <c r="I40" s="134"/>
    </row>
    <row r="41" spans="1:9" s="7" customFormat="1" ht="15.75" x14ac:dyDescent="0.25">
      <c r="A41" s="15" t="s">
        <v>82</v>
      </c>
      <c r="B41" s="156" t="s">
        <v>4</v>
      </c>
      <c r="C41" s="156" t="s">
        <v>25</v>
      </c>
      <c r="D41" s="156"/>
      <c r="E41" s="156"/>
      <c r="F41" s="40">
        <f t="shared" ref="F41:G43" si="3">F42</f>
        <v>200000</v>
      </c>
      <c r="G41" s="40">
        <f t="shared" si="3"/>
        <v>200000</v>
      </c>
      <c r="H41" s="52"/>
      <c r="I41" s="64"/>
    </row>
    <row r="42" spans="1:9" s="5" customFormat="1" ht="24" x14ac:dyDescent="0.25">
      <c r="A42" s="26" t="s">
        <v>192</v>
      </c>
      <c r="B42" s="143" t="s">
        <v>4</v>
      </c>
      <c r="C42" s="143" t="s">
        <v>25</v>
      </c>
      <c r="D42" s="143" t="s">
        <v>93</v>
      </c>
      <c r="E42" s="143"/>
      <c r="F42" s="41">
        <f t="shared" si="3"/>
        <v>200000</v>
      </c>
      <c r="G42" s="41">
        <f t="shared" si="3"/>
        <v>200000</v>
      </c>
      <c r="H42" s="52"/>
      <c r="I42" s="134"/>
    </row>
    <row r="43" spans="1:9" s="5" customFormat="1" ht="24" x14ac:dyDescent="0.25">
      <c r="A43" s="23" t="s">
        <v>161</v>
      </c>
      <c r="B43" s="157" t="s">
        <v>4</v>
      </c>
      <c r="C43" s="143" t="s">
        <v>25</v>
      </c>
      <c r="D43" s="143" t="s">
        <v>126</v>
      </c>
      <c r="E43" s="143"/>
      <c r="F43" s="41">
        <f t="shared" si="3"/>
        <v>200000</v>
      </c>
      <c r="G43" s="41">
        <f t="shared" si="3"/>
        <v>200000</v>
      </c>
      <c r="H43" s="52"/>
      <c r="I43" s="134"/>
    </row>
    <row r="44" spans="1:9" s="5" customFormat="1" ht="15.75" x14ac:dyDescent="0.25">
      <c r="A44" s="27" t="s">
        <v>82</v>
      </c>
      <c r="B44" s="143" t="s">
        <v>4</v>
      </c>
      <c r="C44" s="143" t="s">
        <v>25</v>
      </c>
      <c r="D44" s="143" t="s">
        <v>252</v>
      </c>
      <c r="E44" s="143"/>
      <c r="F44" s="41">
        <f t="shared" ref="F44:G45" si="4">F45</f>
        <v>200000</v>
      </c>
      <c r="G44" s="41">
        <f t="shared" si="4"/>
        <v>200000</v>
      </c>
      <c r="H44" s="52"/>
      <c r="I44" s="134"/>
    </row>
    <row r="45" spans="1:9" s="5" customFormat="1" ht="15.75" x14ac:dyDescent="0.25">
      <c r="A45" s="27" t="s">
        <v>20</v>
      </c>
      <c r="B45" s="157" t="s">
        <v>4</v>
      </c>
      <c r="C45" s="143" t="s">
        <v>25</v>
      </c>
      <c r="D45" s="143" t="s">
        <v>252</v>
      </c>
      <c r="E45" s="143">
        <v>800</v>
      </c>
      <c r="F45" s="41">
        <f t="shared" si="4"/>
        <v>200000</v>
      </c>
      <c r="G45" s="41">
        <f t="shared" si="4"/>
        <v>200000</v>
      </c>
      <c r="H45" s="52"/>
      <c r="I45" s="134"/>
    </row>
    <row r="46" spans="1:9" s="5" customFormat="1" ht="15.75" x14ac:dyDescent="0.25">
      <c r="A46" s="27" t="s">
        <v>26</v>
      </c>
      <c r="B46" s="157" t="s">
        <v>4</v>
      </c>
      <c r="C46" s="143" t="s">
        <v>25</v>
      </c>
      <c r="D46" s="143" t="s">
        <v>252</v>
      </c>
      <c r="E46" s="151">
        <v>870</v>
      </c>
      <c r="F46" s="41">
        <v>200000</v>
      </c>
      <c r="G46" s="41">
        <v>200000</v>
      </c>
      <c r="H46" s="52"/>
      <c r="I46" s="134"/>
    </row>
    <row r="47" spans="1:9" s="6" customFormat="1" ht="15.75" x14ac:dyDescent="0.25">
      <c r="A47" s="15" t="s">
        <v>27</v>
      </c>
      <c r="B47" s="156" t="s">
        <v>4</v>
      </c>
      <c r="C47" s="156" t="s">
        <v>28</v>
      </c>
      <c r="D47" s="156"/>
      <c r="E47" s="156"/>
      <c r="F47" s="40">
        <f>F48+F61+F82+F104</f>
        <v>29134810.300000001</v>
      </c>
      <c r="G47" s="40">
        <f>G48+G61+G82+G104</f>
        <v>29276748.300000001</v>
      </c>
      <c r="H47" s="52"/>
      <c r="I47" s="63"/>
    </row>
    <row r="48" spans="1:9" s="8" customFormat="1" ht="36" x14ac:dyDescent="0.25">
      <c r="A48" s="22" t="s">
        <v>86</v>
      </c>
      <c r="B48" s="143" t="s">
        <v>4</v>
      </c>
      <c r="C48" s="143" t="s">
        <v>28</v>
      </c>
      <c r="D48" s="143" t="s">
        <v>83</v>
      </c>
      <c r="E48" s="143"/>
      <c r="F48" s="41">
        <f>F49</f>
        <v>11962762.300000001</v>
      </c>
      <c r="G48" s="41">
        <f>G49</f>
        <v>11966262.300000001</v>
      </c>
      <c r="H48" s="53"/>
      <c r="I48" s="63"/>
    </row>
    <row r="49" spans="1:9" s="5" customFormat="1" ht="36" x14ac:dyDescent="0.25">
      <c r="A49" s="28" t="s">
        <v>158</v>
      </c>
      <c r="B49" s="157" t="s">
        <v>4</v>
      </c>
      <c r="C49" s="143" t="s">
        <v>28</v>
      </c>
      <c r="D49" s="158" t="s">
        <v>118</v>
      </c>
      <c r="E49" s="143"/>
      <c r="F49" s="41">
        <f>F50+F53</f>
        <v>11962762.300000001</v>
      </c>
      <c r="G49" s="41">
        <f>G50+G53</f>
        <v>11966262.300000001</v>
      </c>
      <c r="H49" s="52"/>
      <c r="I49" s="134"/>
    </row>
    <row r="50" spans="1:9" s="5" customFormat="1" ht="36" x14ac:dyDescent="0.25">
      <c r="A50" s="24" t="s">
        <v>29</v>
      </c>
      <c r="B50" s="157" t="s">
        <v>4</v>
      </c>
      <c r="C50" s="143" t="s">
        <v>28</v>
      </c>
      <c r="D50" s="158" t="s">
        <v>119</v>
      </c>
      <c r="E50" s="143"/>
      <c r="F50" s="41">
        <f>F51</f>
        <v>10781262.300000001</v>
      </c>
      <c r="G50" s="41">
        <f>G51</f>
        <v>10781262.300000001</v>
      </c>
      <c r="H50" s="52"/>
      <c r="I50" s="134"/>
    </row>
    <row r="51" spans="1:9" s="5" customFormat="1" ht="48" x14ac:dyDescent="0.25">
      <c r="A51" s="24" t="s">
        <v>30</v>
      </c>
      <c r="B51" s="157" t="s">
        <v>4</v>
      </c>
      <c r="C51" s="143" t="s">
        <v>28</v>
      </c>
      <c r="D51" s="158" t="s">
        <v>119</v>
      </c>
      <c r="E51" s="143" t="s">
        <v>11</v>
      </c>
      <c r="F51" s="41">
        <f t="shared" ref="F51:G51" si="5">F52</f>
        <v>10781262.300000001</v>
      </c>
      <c r="G51" s="41">
        <f t="shared" si="5"/>
        <v>10781262.300000001</v>
      </c>
      <c r="H51" s="52"/>
      <c r="I51" s="134"/>
    </row>
    <row r="52" spans="1:9" s="5" customFormat="1" ht="24" x14ac:dyDescent="0.25">
      <c r="A52" s="24" t="s">
        <v>31</v>
      </c>
      <c r="B52" s="157" t="s">
        <v>4</v>
      </c>
      <c r="C52" s="143" t="s">
        <v>28</v>
      </c>
      <c r="D52" s="158" t="s">
        <v>119</v>
      </c>
      <c r="E52" s="143" t="s">
        <v>13</v>
      </c>
      <c r="F52" s="41">
        <v>10781262.300000001</v>
      </c>
      <c r="G52" s="41">
        <v>10781262.300000001</v>
      </c>
      <c r="H52" s="52"/>
      <c r="I52" s="134"/>
    </row>
    <row r="53" spans="1:9" s="5" customFormat="1" ht="36" x14ac:dyDescent="0.25">
      <c r="A53" s="24" t="s">
        <v>84</v>
      </c>
      <c r="B53" s="157" t="s">
        <v>4</v>
      </c>
      <c r="C53" s="143" t="s">
        <v>28</v>
      </c>
      <c r="D53" s="158" t="s">
        <v>121</v>
      </c>
      <c r="E53" s="143"/>
      <c r="F53" s="41">
        <f>F54</f>
        <v>1181500</v>
      </c>
      <c r="G53" s="41">
        <f>G54</f>
        <v>1185000</v>
      </c>
      <c r="H53" s="52"/>
      <c r="I53" s="134"/>
    </row>
    <row r="54" spans="1:9" s="5" customFormat="1" ht="24" x14ac:dyDescent="0.25">
      <c r="A54" s="24" t="s">
        <v>32</v>
      </c>
      <c r="B54" s="157" t="s">
        <v>4</v>
      </c>
      <c r="C54" s="143" t="s">
        <v>28</v>
      </c>
      <c r="D54" s="158" t="s">
        <v>121</v>
      </c>
      <c r="E54" s="143" t="s">
        <v>17</v>
      </c>
      <c r="F54" s="41">
        <f t="shared" ref="F54:G54" si="6">F55</f>
        <v>1181500</v>
      </c>
      <c r="G54" s="41">
        <f t="shared" si="6"/>
        <v>1185000</v>
      </c>
      <c r="H54" s="52"/>
      <c r="I54" s="134"/>
    </row>
    <row r="55" spans="1:9" s="5" customFormat="1" ht="24" x14ac:dyDescent="0.25">
      <c r="A55" s="29" t="s">
        <v>18</v>
      </c>
      <c r="B55" s="157" t="s">
        <v>4</v>
      </c>
      <c r="C55" s="143" t="s">
        <v>28</v>
      </c>
      <c r="D55" s="158" t="s">
        <v>121</v>
      </c>
      <c r="E55" s="143" t="s">
        <v>19</v>
      </c>
      <c r="F55" s="41">
        <v>1181500</v>
      </c>
      <c r="G55" s="41">
        <v>1185000</v>
      </c>
      <c r="H55" s="52"/>
      <c r="I55" s="134"/>
    </row>
    <row r="56" spans="1:9" s="8" customFormat="1" ht="48" hidden="1" x14ac:dyDescent="0.25">
      <c r="A56" s="22" t="s">
        <v>105</v>
      </c>
      <c r="B56" s="143" t="s">
        <v>4</v>
      </c>
      <c r="C56" s="143" t="s">
        <v>28</v>
      </c>
      <c r="D56" s="143" t="s">
        <v>210</v>
      </c>
      <c r="E56" s="143"/>
      <c r="F56" s="41">
        <f t="shared" ref="F56:G59" si="7">F57</f>
        <v>0</v>
      </c>
      <c r="G56" s="41">
        <f t="shared" si="7"/>
        <v>0</v>
      </c>
      <c r="H56" s="53"/>
      <c r="I56" s="63"/>
    </row>
    <row r="57" spans="1:9" s="10" customFormat="1" ht="24" hidden="1" x14ac:dyDescent="0.2">
      <c r="A57" s="30" t="s">
        <v>169</v>
      </c>
      <c r="B57" s="157" t="s">
        <v>4</v>
      </c>
      <c r="C57" s="143" t="s">
        <v>28</v>
      </c>
      <c r="D57" s="158" t="s">
        <v>154</v>
      </c>
      <c r="E57" s="143"/>
      <c r="F57" s="41">
        <f t="shared" si="7"/>
        <v>0</v>
      </c>
      <c r="G57" s="41">
        <f t="shared" si="7"/>
        <v>0</v>
      </c>
      <c r="H57" s="53"/>
      <c r="I57" s="65"/>
    </row>
    <row r="58" spans="1:9" s="5" customFormat="1" ht="15.75" hidden="1" x14ac:dyDescent="0.25">
      <c r="A58" s="21" t="s">
        <v>104</v>
      </c>
      <c r="B58" s="157" t="s">
        <v>4</v>
      </c>
      <c r="C58" s="143" t="s">
        <v>28</v>
      </c>
      <c r="D58" s="158" t="s">
        <v>155</v>
      </c>
      <c r="E58" s="143"/>
      <c r="F58" s="41">
        <f t="shared" si="7"/>
        <v>0</v>
      </c>
      <c r="G58" s="41">
        <f t="shared" si="7"/>
        <v>0</v>
      </c>
      <c r="H58" s="52"/>
      <c r="I58" s="134"/>
    </row>
    <row r="59" spans="1:9" s="5" customFormat="1" ht="24" hidden="1" x14ac:dyDescent="0.25">
      <c r="A59" s="21" t="s">
        <v>16</v>
      </c>
      <c r="B59" s="157" t="s">
        <v>4</v>
      </c>
      <c r="C59" s="143" t="s">
        <v>28</v>
      </c>
      <c r="D59" s="158" t="s">
        <v>155</v>
      </c>
      <c r="E59" s="143" t="s">
        <v>17</v>
      </c>
      <c r="F59" s="41">
        <f t="shared" si="7"/>
        <v>0</v>
      </c>
      <c r="G59" s="41">
        <f t="shared" si="7"/>
        <v>0</v>
      </c>
      <c r="H59" s="52"/>
      <c r="I59" s="134"/>
    </row>
    <row r="60" spans="1:9" s="5" customFormat="1" ht="24" hidden="1" x14ac:dyDescent="0.25">
      <c r="A60" s="21" t="s">
        <v>18</v>
      </c>
      <c r="B60" s="157" t="s">
        <v>4</v>
      </c>
      <c r="C60" s="143" t="s">
        <v>28</v>
      </c>
      <c r="D60" s="158" t="s">
        <v>155</v>
      </c>
      <c r="E60" s="143" t="s">
        <v>19</v>
      </c>
      <c r="F60" s="41"/>
      <c r="G60" s="41"/>
      <c r="H60" s="52"/>
      <c r="I60" s="134"/>
    </row>
    <row r="61" spans="1:9" s="10" customFormat="1" ht="36" x14ac:dyDescent="0.2">
      <c r="A61" s="22" t="s">
        <v>253</v>
      </c>
      <c r="B61" s="159" t="s">
        <v>4</v>
      </c>
      <c r="C61" s="159" t="s">
        <v>28</v>
      </c>
      <c r="D61" s="159" t="s">
        <v>92</v>
      </c>
      <c r="E61" s="159"/>
      <c r="F61" s="42">
        <f>F62+F66+F70+F74</f>
        <v>4350000</v>
      </c>
      <c r="G61" s="42">
        <f>G62+G66+G70+G74</f>
        <v>4350000</v>
      </c>
      <c r="H61" s="53"/>
      <c r="I61" s="65"/>
    </row>
    <row r="62" spans="1:9" s="5" customFormat="1" ht="24" x14ac:dyDescent="0.25">
      <c r="A62" s="23" t="s">
        <v>200</v>
      </c>
      <c r="B62" s="143" t="s">
        <v>4</v>
      </c>
      <c r="C62" s="143" t="s">
        <v>28</v>
      </c>
      <c r="D62" s="143" t="s">
        <v>201</v>
      </c>
      <c r="E62" s="143"/>
      <c r="F62" s="41">
        <f t="shared" ref="F62:G64" si="8">F63</f>
        <v>1000000</v>
      </c>
      <c r="G62" s="41">
        <f t="shared" si="8"/>
        <v>1000000</v>
      </c>
      <c r="H62" s="52"/>
      <c r="I62" s="134"/>
    </row>
    <row r="63" spans="1:9" s="10" customFormat="1" ht="12.75" x14ac:dyDescent="0.2">
      <c r="A63" s="31" t="s">
        <v>182</v>
      </c>
      <c r="B63" s="157" t="s">
        <v>4</v>
      </c>
      <c r="C63" s="143" t="s">
        <v>28</v>
      </c>
      <c r="D63" s="143" t="s">
        <v>122</v>
      </c>
      <c r="E63" s="151"/>
      <c r="F63" s="41">
        <f t="shared" si="8"/>
        <v>1000000</v>
      </c>
      <c r="G63" s="41">
        <f t="shared" si="8"/>
        <v>1000000</v>
      </c>
      <c r="H63" s="53"/>
      <c r="I63" s="65"/>
    </row>
    <row r="64" spans="1:9" s="5" customFormat="1" ht="24" x14ac:dyDescent="0.25">
      <c r="A64" s="21" t="s">
        <v>16</v>
      </c>
      <c r="B64" s="157" t="s">
        <v>4</v>
      </c>
      <c r="C64" s="143" t="s">
        <v>28</v>
      </c>
      <c r="D64" s="143" t="s">
        <v>122</v>
      </c>
      <c r="E64" s="151">
        <v>200</v>
      </c>
      <c r="F64" s="41">
        <f t="shared" si="8"/>
        <v>1000000</v>
      </c>
      <c r="G64" s="41">
        <f t="shared" si="8"/>
        <v>1000000</v>
      </c>
      <c r="H64" s="52"/>
      <c r="I64" s="134"/>
    </row>
    <row r="65" spans="1:9" s="10" customFormat="1" ht="24" x14ac:dyDescent="0.2">
      <c r="A65" s="31" t="s">
        <v>18</v>
      </c>
      <c r="B65" s="157" t="s">
        <v>4</v>
      </c>
      <c r="C65" s="143" t="s">
        <v>28</v>
      </c>
      <c r="D65" s="143" t="s">
        <v>122</v>
      </c>
      <c r="E65" s="151">
        <v>240</v>
      </c>
      <c r="F65" s="41">
        <v>1000000</v>
      </c>
      <c r="G65" s="41">
        <v>1000000</v>
      </c>
      <c r="H65" s="53"/>
      <c r="I65" s="65"/>
    </row>
    <row r="66" spans="1:9" s="5" customFormat="1" ht="24" x14ac:dyDescent="0.25">
      <c r="A66" s="23" t="s">
        <v>202</v>
      </c>
      <c r="B66" s="143" t="s">
        <v>4</v>
      </c>
      <c r="C66" s="143" t="s">
        <v>28</v>
      </c>
      <c r="D66" s="143" t="s">
        <v>184</v>
      </c>
      <c r="E66" s="143"/>
      <c r="F66" s="41">
        <f t="shared" ref="F66:G68" si="9">F67</f>
        <v>1100000</v>
      </c>
      <c r="G66" s="41">
        <f t="shared" si="9"/>
        <v>1100000</v>
      </c>
      <c r="H66" s="52"/>
      <c r="I66" s="134"/>
    </row>
    <row r="67" spans="1:9" s="5" customFormat="1" ht="15.75" x14ac:dyDescent="0.25">
      <c r="A67" s="21" t="s">
        <v>183</v>
      </c>
      <c r="B67" s="157" t="s">
        <v>4</v>
      </c>
      <c r="C67" s="143" t="s">
        <v>28</v>
      </c>
      <c r="D67" s="143" t="s">
        <v>185</v>
      </c>
      <c r="E67" s="151"/>
      <c r="F67" s="41">
        <f t="shared" si="9"/>
        <v>1100000</v>
      </c>
      <c r="G67" s="41">
        <f t="shared" si="9"/>
        <v>1100000</v>
      </c>
      <c r="H67" s="52"/>
      <c r="I67" s="134"/>
    </row>
    <row r="68" spans="1:9" s="5" customFormat="1" ht="24" x14ac:dyDescent="0.25">
      <c r="A68" s="21" t="s">
        <v>16</v>
      </c>
      <c r="B68" s="157" t="s">
        <v>4</v>
      </c>
      <c r="C68" s="143" t="s">
        <v>28</v>
      </c>
      <c r="D68" s="143" t="s">
        <v>185</v>
      </c>
      <c r="E68" s="151">
        <v>200</v>
      </c>
      <c r="F68" s="41">
        <f t="shared" si="9"/>
        <v>1100000</v>
      </c>
      <c r="G68" s="41">
        <f t="shared" si="9"/>
        <v>1100000</v>
      </c>
      <c r="H68" s="52"/>
      <c r="I68" s="134"/>
    </row>
    <row r="69" spans="1:9" s="10" customFormat="1" ht="24" x14ac:dyDescent="0.25">
      <c r="A69" s="31" t="s">
        <v>18</v>
      </c>
      <c r="B69" s="157" t="s">
        <v>4</v>
      </c>
      <c r="C69" s="143" t="s">
        <v>28</v>
      </c>
      <c r="D69" s="143" t="s">
        <v>185</v>
      </c>
      <c r="E69" s="151">
        <v>240</v>
      </c>
      <c r="F69" s="41">
        <v>1100000</v>
      </c>
      <c r="G69" s="41">
        <v>1100000</v>
      </c>
      <c r="H69" s="52"/>
      <c r="I69" s="65"/>
    </row>
    <row r="70" spans="1:9" s="5" customFormat="1" ht="24" x14ac:dyDescent="0.25">
      <c r="A70" s="23" t="s">
        <v>204</v>
      </c>
      <c r="B70" s="160" t="s">
        <v>4</v>
      </c>
      <c r="C70" s="160" t="s">
        <v>28</v>
      </c>
      <c r="D70" s="160" t="s">
        <v>203</v>
      </c>
      <c r="E70" s="160"/>
      <c r="F70" s="43">
        <f t="shared" ref="F70:G72" si="10">F71</f>
        <v>1250000</v>
      </c>
      <c r="G70" s="43">
        <f t="shared" si="10"/>
        <v>1250000</v>
      </c>
      <c r="H70" s="52"/>
      <c r="I70" s="134"/>
    </row>
    <row r="71" spans="1:9" s="5" customFormat="1" ht="15.75" x14ac:dyDescent="0.25">
      <c r="A71" s="21" t="s">
        <v>186</v>
      </c>
      <c r="B71" s="157" t="s">
        <v>4</v>
      </c>
      <c r="C71" s="143" t="s">
        <v>28</v>
      </c>
      <c r="D71" s="143" t="s">
        <v>187</v>
      </c>
      <c r="E71" s="151"/>
      <c r="F71" s="41">
        <f t="shared" si="10"/>
        <v>1250000</v>
      </c>
      <c r="G71" s="41">
        <f t="shared" si="10"/>
        <v>1250000</v>
      </c>
      <c r="H71" s="52"/>
      <c r="I71" s="134"/>
    </row>
    <row r="72" spans="1:9" s="5" customFormat="1" ht="24" x14ac:dyDescent="0.25">
      <c r="A72" s="21" t="s">
        <v>16</v>
      </c>
      <c r="B72" s="157" t="s">
        <v>4</v>
      </c>
      <c r="C72" s="143" t="s">
        <v>28</v>
      </c>
      <c r="D72" s="143" t="s">
        <v>187</v>
      </c>
      <c r="E72" s="151">
        <v>200</v>
      </c>
      <c r="F72" s="41">
        <f t="shared" si="10"/>
        <v>1250000</v>
      </c>
      <c r="G72" s="41">
        <f t="shared" si="10"/>
        <v>1250000</v>
      </c>
      <c r="H72" s="52"/>
      <c r="I72" s="134"/>
    </row>
    <row r="73" spans="1:9" s="5" customFormat="1" ht="24" x14ac:dyDescent="0.25">
      <c r="A73" s="31" t="s">
        <v>18</v>
      </c>
      <c r="B73" s="157" t="s">
        <v>4</v>
      </c>
      <c r="C73" s="143" t="s">
        <v>28</v>
      </c>
      <c r="D73" s="143" t="s">
        <v>187</v>
      </c>
      <c r="E73" s="151">
        <v>240</v>
      </c>
      <c r="F73" s="41">
        <v>1250000</v>
      </c>
      <c r="G73" s="41">
        <v>1250000</v>
      </c>
      <c r="H73" s="52"/>
      <c r="I73" s="134"/>
    </row>
    <row r="74" spans="1:9" s="5" customFormat="1" ht="15.75" x14ac:dyDescent="0.25">
      <c r="A74" s="23" t="s">
        <v>205</v>
      </c>
      <c r="B74" s="143" t="s">
        <v>4</v>
      </c>
      <c r="C74" s="143" t="s">
        <v>28</v>
      </c>
      <c r="D74" s="143" t="s">
        <v>206</v>
      </c>
      <c r="E74" s="143"/>
      <c r="F74" s="41">
        <f>F75</f>
        <v>1000000</v>
      </c>
      <c r="G74" s="41">
        <f>G75</f>
        <v>1000000</v>
      </c>
      <c r="H74" s="52"/>
      <c r="I74" s="134"/>
    </row>
    <row r="75" spans="1:9" s="5" customFormat="1" ht="15.75" x14ac:dyDescent="0.25">
      <c r="A75" s="21" t="s">
        <v>188</v>
      </c>
      <c r="B75" s="161" t="s">
        <v>4</v>
      </c>
      <c r="C75" s="161" t="s">
        <v>28</v>
      </c>
      <c r="D75" s="161" t="s">
        <v>189</v>
      </c>
      <c r="E75" s="151"/>
      <c r="F75" s="41">
        <f>F76+F80+F78</f>
        <v>1000000</v>
      </c>
      <c r="G75" s="41">
        <f>G76+G80+G78</f>
        <v>1000000</v>
      </c>
      <c r="H75" s="52"/>
      <c r="I75" s="134"/>
    </row>
    <row r="76" spans="1:9" s="5" customFormat="1" ht="24" x14ac:dyDescent="0.25">
      <c r="A76" s="21" t="s">
        <v>16</v>
      </c>
      <c r="B76" s="161" t="s">
        <v>4</v>
      </c>
      <c r="C76" s="161" t="s">
        <v>28</v>
      </c>
      <c r="D76" s="161" t="s">
        <v>189</v>
      </c>
      <c r="E76" s="151">
        <v>200</v>
      </c>
      <c r="F76" s="41">
        <f>F77</f>
        <v>1000000</v>
      </c>
      <c r="G76" s="41">
        <f>G77</f>
        <v>1000000</v>
      </c>
      <c r="H76" s="52"/>
      <c r="I76" s="134"/>
    </row>
    <row r="77" spans="1:9" s="5" customFormat="1" ht="24" x14ac:dyDescent="0.25">
      <c r="A77" s="31" t="s">
        <v>18</v>
      </c>
      <c r="B77" s="161" t="s">
        <v>4</v>
      </c>
      <c r="C77" s="161" t="s">
        <v>28</v>
      </c>
      <c r="D77" s="161" t="s">
        <v>189</v>
      </c>
      <c r="E77" s="151">
        <v>240</v>
      </c>
      <c r="F77" s="41">
        <v>1000000</v>
      </c>
      <c r="G77" s="41">
        <v>1000000</v>
      </c>
      <c r="H77" s="52"/>
      <c r="I77" s="134"/>
    </row>
    <row r="78" spans="1:9" s="5" customFormat="1" ht="15.75" hidden="1" x14ac:dyDescent="0.25">
      <c r="A78" s="184" t="s">
        <v>63</v>
      </c>
      <c r="B78" s="161" t="s">
        <v>4</v>
      </c>
      <c r="C78" s="161" t="s">
        <v>28</v>
      </c>
      <c r="D78" s="161" t="s">
        <v>189</v>
      </c>
      <c r="E78" s="151">
        <v>300</v>
      </c>
      <c r="F78" s="41">
        <f>F79</f>
        <v>0</v>
      </c>
      <c r="G78" s="41">
        <f>G79</f>
        <v>0</v>
      </c>
      <c r="H78" s="52"/>
      <c r="I78" s="134"/>
    </row>
    <row r="79" spans="1:9" s="5" customFormat="1" ht="15.75" hidden="1" x14ac:dyDescent="0.25">
      <c r="A79" s="184" t="s">
        <v>64</v>
      </c>
      <c r="B79" s="161" t="s">
        <v>4</v>
      </c>
      <c r="C79" s="161" t="s">
        <v>28</v>
      </c>
      <c r="D79" s="161" t="s">
        <v>189</v>
      </c>
      <c r="E79" s="151">
        <v>360</v>
      </c>
      <c r="F79" s="41"/>
      <c r="G79" s="41"/>
      <c r="H79" s="52"/>
      <c r="I79" s="134"/>
    </row>
    <row r="80" spans="1:9" s="5" customFormat="1" ht="15.75" hidden="1" x14ac:dyDescent="0.25">
      <c r="A80" s="17" t="s">
        <v>20</v>
      </c>
      <c r="B80" s="161" t="s">
        <v>4</v>
      </c>
      <c r="C80" s="161" t="s">
        <v>28</v>
      </c>
      <c r="D80" s="161" t="s">
        <v>189</v>
      </c>
      <c r="E80" s="151">
        <v>800</v>
      </c>
      <c r="F80" s="41">
        <f>F81</f>
        <v>0</v>
      </c>
      <c r="G80" s="41">
        <f>G81</f>
        <v>0</v>
      </c>
      <c r="H80" s="52"/>
      <c r="I80" s="134"/>
    </row>
    <row r="81" spans="1:9" s="5" customFormat="1" ht="15.75" hidden="1" x14ac:dyDescent="0.25">
      <c r="A81" s="17" t="s">
        <v>22</v>
      </c>
      <c r="B81" s="161" t="s">
        <v>4</v>
      </c>
      <c r="C81" s="161" t="s">
        <v>28</v>
      </c>
      <c r="D81" s="161" t="s">
        <v>189</v>
      </c>
      <c r="E81" s="151">
        <v>850</v>
      </c>
      <c r="F81" s="41"/>
      <c r="G81" s="41"/>
      <c r="H81" s="52"/>
      <c r="I81" s="134"/>
    </row>
    <row r="82" spans="1:9" s="5" customFormat="1" ht="24" x14ac:dyDescent="0.25">
      <c r="A82" s="22" t="s">
        <v>195</v>
      </c>
      <c r="B82" s="143" t="s">
        <v>4</v>
      </c>
      <c r="C82" s="143" t="s">
        <v>28</v>
      </c>
      <c r="D82" s="143" t="s">
        <v>80</v>
      </c>
      <c r="E82" s="143"/>
      <c r="F82" s="41">
        <f>F83</f>
        <v>12822048</v>
      </c>
      <c r="G82" s="41">
        <f>G83</f>
        <v>12960486</v>
      </c>
      <c r="H82" s="52"/>
      <c r="I82" s="134"/>
    </row>
    <row r="83" spans="1:9" s="5" customFormat="1" ht="24" x14ac:dyDescent="0.25">
      <c r="A83" s="23" t="s">
        <v>159</v>
      </c>
      <c r="B83" s="143" t="s">
        <v>4</v>
      </c>
      <c r="C83" s="143" t="s">
        <v>28</v>
      </c>
      <c r="D83" s="143" t="s">
        <v>124</v>
      </c>
      <c r="E83" s="143"/>
      <c r="F83" s="41">
        <f>F87+F98+F101+F84</f>
        <v>12822048</v>
      </c>
      <c r="G83" s="41">
        <f>G87+G98+G101+G84</f>
        <v>12960486</v>
      </c>
      <c r="H83" s="52"/>
      <c r="I83" s="134"/>
    </row>
    <row r="84" spans="1:9" s="5" customFormat="1" ht="24" hidden="1" x14ac:dyDescent="0.25">
      <c r="A84" s="17" t="s">
        <v>442</v>
      </c>
      <c r="B84" s="143" t="s">
        <v>4</v>
      </c>
      <c r="C84" s="143" t="s">
        <v>28</v>
      </c>
      <c r="D84" s="143" t="s">
        <v>441</v>
      </c>
      <c r="E84" s="143"/>
      <c r="F84" s="41">
        <f>F85</f>
        <v>0</v>
      </c>
      <c r="G84" s="41">
        <f>G85</f>
        <v>0</v>
      </c>
      <c r="H84" s="52"/>
      <c r="I84" s="134"/>
    </row>
    <row r="85" spans="1:9" s="5" customFormat="1" ht="24" hidden="1" x14ac:dyDescent="0.25">
      <c r="A85" s="27" t="s">
        <v>32</v>
      </c>
      <c r="B85" s="143" t="s">
        <v>4</v>
      </c>
      <c r="C85" s="143" t="s">
        <v>28</v>
      </c>
      <c r="D85" s="143" t="s">
        <v>441</v>
      </c>
      <c r="E85" s="143" t="s">
        <v>17</v>
      </c>
      <c r="F85" s="41">
        <f>F86</f>
        <v>0</v>
      </c>
      <c r="G85" s="41">
        <f>G86</f>
        <v>0</v>
      </c>
      <c r="H85" s="52"/>
      <c r="I85" s="134"/>
    </row>
    <row r="86" spans="1:9" s="5" customFormat="1" ht="24" hidden="1" x14ac:dyDescent="0.25">
      <c r="A86" s="27" t="s">
        <v>34</v>
      </c>
      <c r="B86" s="143" t="s">
        <v>4</v>
      </c>
      <c r="C86" s="143" t="s">
        <v>28</v>
      </c>
      <c r="D86" s="143" t="s">
        <v>441</v>
      </c>
      <c r="E86" s="143" t="s">
        <v>19</v>
      </c>
      <c r="F86" s="41"/>
      <c r="G86" s="41"/>
      <c r="H86" s="52"/>
      <c r="I86" s="134"/>
    </row>
    <row r="87" spans="1:9" s="5" customFormat="1" ht="15.75" x14ac:dyDescent="0.25">
      <c r="A87" s="27" t="s">
        <v>35</v>
      </c>
      <c r="B87" s="157" t="s">
        <v>4</v>
      </c>
      <c r="C87" s="162" t="s">
        <v>28</v>
      </c>
      <c r="D87" s="143" t="s">
        <v>125</v>
      </c>
      <c r="E87" s="143"/>
      <c r="F87" s="41">
        <f>F88+F90+F92+F94</f>
        <v>3941611</v>
      </c>
      <c r="G87" s="41">
        <f>G88+G90+G92+G94</f>
        <v>4080049</v>
      </c>
      <c r="H87" s="52"/>
      <c r="I87" s="134"/>
    </row>
    <row r="88" spans="1:9" s="5" customFormat="1" ht="24" x14ac:dyDescent="0.25">
      <c r="A88" s="27" t="s">
        <v>32</v>
      </c>
      <c r="B88" s="157" t="s">
        <v>4</v>
      </c>
      <c r="C88" s="162" t="s">
        <v>28</v>
      </c>
      <c r="D88" s="143" t="s">
        <v>125</v>
      </c>
      <c r="E88" s="143" t="s">
        <v>17</v>
      </c>
      <c r="F88" s="41">
        <f t="shared" ref="F88:G88" si="11">F89</f>
        <v>3611611</v>
      </c>
      <c r="G88" s="41">
        <f t="shared" si="11"/>
        <v>3750049</v>
      </c>
      <c r="H88" s="52"/>
      <c r="I88" s="134"/>
    </row>
    <row r="89" spans="1:9" s="6" customFormat="1" ht="24" x14ac:dyDescent="0.25">
      <c r="A89" s="27" t="s">
        <v>34</v>
      </c>
      <c r="B89" s="157" t="s">
        <v>4</v>
      </c>
      <c r="C89" s="162" t="s">
        <v>28</v>
      </c>
      <c r="D89" s="143" t="s">
        <v>125</v>
      </c>
      <c r="E89" s="143" t="s">
        <v>19</v>
      </c>
      <c r="F89" s="41">
        <v>3611611</v>
      </c>
      <c r="G89" s="41">
        <v>3750049</v>
      </c>
      <c r="H89" s="52"/>
      <c r="I89" s="63"/>
    </row>
    <row r="90" spans="1:9" s="5" customFormat="1" ht="15.75" x14ac:dyDescent="0.25">
      <c r="A90" s="17" t="s">
        <v>63</v>
      </c>
      <c r="B90" s="157" t="s">
        <v>4</v>
      </c>
      <c r="C90" s="162" t="s">
        <v>28</v>
      </c>
      <c r="D90" s="143" t="s">
        <v>125</v>
      </c>
      <c r="E90" s="143" t="s">
        <v>98</v>
      </c>
      <c r="F90" s="41">
        <f>F91</f>
        <v>30000</v>
      </c>
      <c r="G90" s="41">
        <f>G91</f>
        <v>30000</v>
      </c>
      <c r="H90" s="52"/>
      <c r="I90" s="134"/>
    </row>
    <row r="91" spans="1:9" s="5" customFormat="1" ht="15.75" x14ac:dyDescent="0.25">
      <c r="A91" s="27" t="s">
        <v>64</v>
      </c>
      <c r="B91" s="157" t="s">
        <v>4</v>
      </c>
      <c r="C91" s="162" t="s">
        <v>28</v>
      </c>
      <c r="D91" s="143" t="s">
        <v>125</v>
      </c>
      <c r="E91" s="143" t="s">
        <v>99</v>
      </c>
      <c r="F91" s="41">
        <v>30000</v>
      </c>
      <c r="G91" s="41">
        <v>30000</v>
      </c>
      <c r="H91" s="52"/>
      <c r="I91" s="134"/>
    </row>
    <row r="92" spans="1:9" s="5" customFormat="1" ht="24" x14ac:dyDescent="0.25">
      <c r="A92" s="17" t="s">
        <v>262</v>
      </c>
      <c r="B92" s="157" t="s">
        <v>4</v>
      </c>
      <c r="C92" s="162" t="s">
        <v>28</v>
      </c>
      <c r="D92" s="143" t="s">
        <v>125</v>
      </c>
      <c r="E92" s="143" t="s">
        <v>257</v>
      </c>
      <c r="F92" s="41">
        <f>F93</f>
        <v>100000</v>
      </c>
      <c r="G92" s="41">
        <f>G93</f>
        <v>100000</v>
      </c>
      <c r="H92" s="52"/>
      <c r="I92" s="134"/>
    </row>
    <row r="93" spans="1:9" s="6" customFormat="1" ht="48" x14ac:dyDescent="0.25">
      <c r="A93" s="27" t="s">
        <v>263</v>
      </c>
      <c r="B93" s="157" t="s">
        <v>4</v>
      </c>
      <c r="C93" s="162" t="s">
        <v>28</v>
      </c>
      <c r="D93" s="143" t="s">
        <v>125</v>
      </c>
      <c r="E93" s="143" t="s">
        <v>264</v>
      </c>
      <c r="F93" s="41">
        <v>100000</v>
      </c>
      <c r="G93" s="41">
        <v>100000</v>
      </c>
      <c r="H93" s="52"/>
      <c r="I93" s="63"/>
    </row>
    <row r="94" spans="1:9" s="6" customFormat="1" ht="15.75" x14ac:dyDescent="0.25">
      <c r="A94" s="25" t="s">
        <v>20</v>
      </c>
      <c r="B94" s="157" t="s">
        <v>4</v>
      </c>
      <c r="C94" s="143" t="s">
        <v>28</v>
      </c>
      <c r="D94" s="143" t="s">
        <v>125</v>
      </c>
      <c r="E94" s="151">
        <v>800</v>
      </c>
      <c r="F94" s="41">
        <f>SUM(F95:F97)</f>
        <v>200000</v>
      </c>
      <c r="G94" s="41">
        <f>SUM(G95:G97)</f>
        <v>200000</v>
      </c>
      <c r="H94" s="52"/>
      <c r="I94" s="63"/>
    </row>
    <row r="95" spans="1:9" s="6" customFormat="1" ht="15.75" hidden="1" x14ac:dyDescent="0.25">
      <c r="A95" s="25" t="s">
        <v>211</v>
      </c>
      <c r="B95" s="157" t="s">
        <v>4</v>
      </c>
      <c r="C95" s="143" t="s">
        <v>28</v>
      </c>
      <c r="D95" s="143" t="s">
        <v>125</v>
      </c>
      <c r="E95" s="151">
        <v>830</v>
      </c>
      <c r="F95" s="41"/>
      <c r="G95" s="41"/>
      <c r="H95" s="52"/>
      <c r="I95" s="63"/>
    </row>
    <row r="96" spans="1:9" s="6" customFormat="1" ht="15.75" x14ac:dyDescent="0.25">
      <c r="A96" s="32" t="s">
        <v>22</v>
      </c>
      <c r="B96" s="157" t="s">
        <v>4</v>
      </c>
      <c r="C96" s="143" t="s">
        <v>28</v>
      </c>
      <c r="D96" s="143" t="s">
        <v>125</v>
      </c>
      <c r="E96" s="151">
        <v>850</v>
      </c>
      <c r="F96" s="41">
        <v>200000</v>
      </c>
      <c r="G96" s="41">
        <v>200000</v>
      </c>
      <c r="H96" s="52"/>
      <c r="I96" s="63"/>
    </row>
    <row r="97" spans="1:9" s="6" customFormat="1" ht="15.75" hidden="1" x14ac:dyDescent="0.25">
      <c r="A97" s="33" t="s">
        <v>234</v>
      </c>
      <c r="B97" s="157" t="s">
        <v>4</v>
      </c>
      <c r="C97" s="143" t="s">
        <v>28</v>
      </c>
      <c r="D97" s="143" t="s">
        <v>125</v>
      </c>
      <c r="E97" s="151">
        <v>880</v>
      </c>
      <c r="F97" s="41"/>
      <c r="G97" s="41"/>
      <c r="H97" s="52"/>
      <c r="I97" s="63"/>
    </row>
    <row r="98" spans="1:9" s="6" customFormat="1" ht="24" x14ac:dyDescent="0.25">
      <c r="A98" s="25" t="s">
        <v>265</v>
      </c>
      <c r="B98" s="157" t="s">
        <v>4</v>
      </c>
      <c r="C98" s="143" t="s">
        <v>28</v>
      </c>
      <c r="D98" s="143" t="s">
        <v>266</v>
      </c>
      <c r="E98" s="151"/>
      <c r="F98" s="41">
        <f>F99</f>
        <v>8880437</v>
      </c>
      <c r="G98" s="41">
        <f>G99</f>
        <v>8880437</v>
      </c>
      <c r="H98" s="52"/>
      <c r="I98" s="63"/>
    </row>
    <row r="99" spans="1:9" s="5" customFormat="1" ht="24" x14ac:dyDescent="0.25">
      <c r="A99" s="32" t="s">
        <v>262</v>
      </c>
      <c r="B99" s="157" t="s">
        <v>4</v>
      </c>
      <c r="C99" s="143" t="s">
        <v>28</v>
      </c>
      <c r="D99" s="143" t="s">
        <v>266</v>
      </c>
      <c r="E99" s="151">
        <v>600</v>
      </c>
      <c r="F99" s="41">
        <f>F100</f>
        <v>8880437</v>
      </c>
      <c r="G99" s="41">
        <f>G100</f>
        <v>8880437</v>
      </c>
      <c r="H99" s="52"/>
      <c r="I99" s="134"/>
    </row>
    <row r="100" spans="1:9" s="5" customFormat="1" ht="15.75" x14ac:dyDescent="0.25">
      <c r="A100" s="33" t="s">
        <v>259</v>
      </c>
      <c r="B100" s="157" t="s">
        <v>4</v>
      </c>
      <c r="C100" s="143" t="s">
        <v>28</v>
      </c>
      <c r="D100" s="143" t="s">
        <v>266</v>
      </c>
      <c r="E100" s="151">
        <v>610</v>
      </c>
      <c r="F100" s="41">
        <v>8880437</v>
      </c>
      <c r="G100" s="41">
        <v>8880437</v>
      </c>
      <c r="H100" s="52"/>
      <c r="I100" s="134"/>
    </row>
    <row r="101" spans="1:9" s="5" customFormat="1" ht="24" hidden="1" x14ac:dyDescent="0.25">
      <c r="A101" s="25" t="s">
        <v>300</v>
      </c>
      <c r="B101" s="157" t="s">
        <v>4</v>
      </c>
      <c r="C101" s="143" t="s">
        <v>28</v>
      </c>
      <c r="D101" s="143" t="s">
        <v>299</v>
      </c>
      <c r="E101" s="151"/>
      <c r="F101" s="41">
        <f>F102</f>
        <v>0</v>
      </c>
      <c r="G101" s="41">
        <f>G102</f>
        <v>0</v>
      </c>
      <c r="H101" s="52"/>
      <c r="I101" s="134"/>
    </row>
    <row r="102" spans="1:9" s="5" customFormat="1" ht="24" hidden="1" x14ac:dyDescent="0.25">
      <c r="A102" s="27" t="s">
        <v>32</v>
      </c>
      <c r="B102" s="157" t="s">
        <v>4</v>
      </c>
      <c r="C102" s="143" t="s">
        <v>28</v>
      </c>
      <c r="D102" s="143" t="s">
        <v>299</v>
      </c>
      <c r="E102" s="143" t="s">
        <v>17</v>
      </c>
      <c r="F102" s="41">
        <f>F103</f>
        <v>0</v>
      </c>
      <c r="G102" s="41">
        <f>G103</f>
        <v>0</v>
      </c>
      <c r="H102" s="52"/>
      <c r="I102" s="134"/>
    </row>
    <row r="103" spans="1:9" s="5" customFormat="1" ht="24" hidden="1" x14ac:dyDescent="0.25">
      <c r="A103" s="27" t="s">
        <v>34</v>
      </c>
      <c r="B103" s="157" t="s">
        <v>4</v>
      </c>
      <c r="C103" s="143" t="s">
        <v>28</v>
      </c>
      <c r="D103" s="143" t="s">
        <v>299</v>
      </c>
      <c r="E103" s="143" t="s">
        <v>19</v>
      </c>
      <c r="F103" s="41"/>
      <c r="G103" s="41"/>
      <c r="H103" s="52"/>
      <c r="I103" s="134"/>
    </row>
    <row r="104" spans="1:9" s="5" customFormat="1" ht="36" hidden="1" x14ac:dyDescent="0.25">
      <c r="A104" s="33" t="s">
        <v>276</v>
      </c>
      <c r="B104" s="157" t="s">
        <v>4</v>
      </c>
      <c r="C104" s="143" t="s">
        <v>28</v>
      </c>
      <c r="D104" s="143" t="s">
        <v>277</v>
      </c>
      <c r="E104" s="151"/>
      <c r="F104" s="41">
        <f>F105</f>
        <v>0</v>
      </c>
      <c r="G104" s="41">
        <f>G105</f>
        <v>0</v>
      </c>
      <c r="H104" s="52"/>
      <c r="I104" s="134"/>
    </row>
    <row r="105" spans="1:9" s="5" customFormat="1" ht="48" hidden="1" x14ac:dyDescent="0.25">
      <c r="A105" s="24" t="s">
        <v>30</v>
      </c>
      <c r="B105" s="157" t="s">
        <v>4</v>
      </c>
      <c r="C105" s="143" t="s">
        <v>28</v>
      </c>
      <c r="D105" s="143" t="s">
        <v>277</v>
      </c>
      <c r="E105" s="143" t="s">
        <v>11</v>
      </c>
      <c r="F105" s="41">
        <f>F106</f>
        <v>0</v>
      </c>
      <c r="G105" s="41">
        <f>G106</f>
        <v>0</v>
      </c>
      <c r="H105" s="52"/>
      <c r="I105" s="134"/>
    </row>
    <row r="106" spans="1:9" s="5" customFormat="1" ht="24" hidden="1" x14ac:dyDescent="0.25">
      <c r="A106" s="29" t="s">
        <v>31</v>
      </c>
      <c r="B106" s="157" t="s">
        <v>4</v>
      </c>
      <c r="C106" s="143" t="s">
        <v>28</v>
      </c>
      <c r="D106" s="143" t="s">
        <v>277</v>
      </c>
      <c r="E106" s="143" t="s">
        <v>13</v>
      </c>
      <c r="F106" s="41"/>
      <c r="G106" s="41"/>
      <c r="H106" s="52"/>
      <c r="I106" s="134"/>
    </row>
    <row r="107" spans="1:9" s="48" customFormat="1" ht="24" x14ac:dyDescent="0.25">
      <c r="A107" s="138" t="s">
        <v>235</v>
      </c>
      <c r="B107" s="152" t="s">
        <v>4</v>
      </c>
      <c r="C107" s="153" t="s">
        <v>36</v>
      </c>
      <c r="D107" s="153"/>
      <c r="E107" s="153"/>
      <c r="F107" s="47">
        <f>+F108</f>
        <v>2050000</v>
      </c>
      <c r="G107" s="47">
        <f>+G108</f>
        <v>2050000</v>
      </c>
      <c r="H107" s="55"/>
      <c r="I107" s="66"/>
    </row>
    <row r="108" spans="1:9" s="5" customFormat="1" ht="36" x14ac:dyDescent="0.25">
      <c r="A108" s="15" t="s">
        <v>261</v>
      </c>
      <c r="B108" s="156" t="s">
        <v>4</v>
      </c>
      <c r="C108" s="156" t="s">
        <v>260</v>
      </c>
      <c r="D108" s="156"/>
      <c r="E108" s="156"/>
      <c r="F108" s="40">
        <f t="shared" ref="F108:G108" si="12">F109</f>
        <v>2050000</v>
      </c>
      <c r="G108" s="40">
        <f t="shared" si="12"/>
        <v>2050000</v>
      </c>
      <c r="H108" s="52"/>
      <c r="I108" s="134"/>
    </row>
    <row r="109" spans="1:9" s="5" customFormat="1" ht="24" x14ac:dyDescent="0.25">
      <c r="A109" s="26" t="s">
        <v>192</v>
      </c>
      <c r="B109" s="143" t="s">
        <v>4</v>
      </c>
      <c r="C109" s="143" t="s">
        <v>260</v>
      </c>
      <c r="D109" s="143" t="s">
        <v>93</v>
      </c>
      <c r="E109" s="143"/>
      <c r="F109" s="41">
        <f>F110</f>
        <v>2050000</v>
      </c>
      <c r="G109" s="41">
        <f>G110</f>
        <v>2050000</v>
      </c>
      <c r="H109" s="52"/>
      <c r="I109" s="134"/>
    </row>
    <row r="110" spans="1:9" s="5" customFormat="1" ht="24" x14ac:dyDescent="0.25">
      <c r="A110" s="23" t="s">
        <v>161</v>
      </c>
      <c r="B110" s="143" t="s">
        <v>4</v>
      </c>
      <c r="C110" s="143" t="s">
        <v>260</v>
      </c>
      <c r="D110" s="143" t="s">
        <v>126</v>
      </c>
      <c r="E110" s="143"/>
      <c r="F110" s="41">
        <f>F119+F124+F114+F111</f>
        <v>2050000</v>
      </c>
      <c r="G110" s="41">
        <f>G119+G124+G114+G111</f>
        <v>2050000</v>
      </c>
      <c r="H110" s="52"/>
      <c r="I110" s="134"/>
    </row>
    <row r="111" spans="1:9" s="5" customFormat="1" ht="15.75" hidden="1" x14ac:dyDescent="0.25">
      <c r="A111" s="135" t="s">
        <v>393</v>
      </c>
      <c r="B111" s="163" t="s">
        <v>4</v>
      </c>
      <c r="C111" s="143" t="s">
        <v>260</v>
      </c>
      <c r="D111" s="143" t="s">
        <v>395</v>
      </c>
      <c r="E111" s="143"/>
      <c r="F111" s="41">
        <f>F112</f>
        <v>0</v>
      </c>
      <c r="G111" s="41">
        <f>G112</f>
        <v>0</v>
      </c>
      <c r="H111" s="52"/>
      <c r="I111" s="134"/>
    </row>
    <row r="112" spans="1:9" s="5" customFormat="1" ht="15.75" hidden="1" x14ac:dyDescent="0.25">
      <c r="A112" s="135" t="s">
        <v>172</v>
      </c>
      <c r="B112" s="163" t="s">
        <v>4</v>
      </c>
      <c r="C112" s="143" t="s">
        <v>260</v>
      </c>
      <c r="D112" s="143" t="s">
        <v>395</v>
      </c>
      <c r="E112" s="143" t="s">
        <v>98</v>
      </c>
      <c r="F112" s="41">
        <f>F113</f>
        <v>0</v>
      </c>
      <c r="G112" s="41">
        <f>G113</f>
        <v>0</v>
      </c>
      <c r="H112" s="52"/>
      <c r="I112" s="134"/>
    </row>
    <row r="113" spans="1:9" s="5" customFormat="1" ht="15.75" hidden="1" x14ac:dyDescent="0.25">
      <c r="A113" s="135" t="s">
        <v>394</v>
      </c>
      <c r="B113" s="163" t="s">
        <v>4</v>
      </c>
      <c r="C113" s="143" t="s">
        <v>260</v>
      </c>
      <c r="D113" s="143" t="s">
        <v>395</v>
      </c>
      <c r="E113" s="143" t="s">
        <v>99</v>
      </c>
      <c r="F113" s="41"/>
      <c r="G113" s="41"/>
      <c r="H113" s="52"/>
      <c r="I113" s="134"/>
    </row>
    <row r="114" spans="1:9" s="5" customFormat="1" ht="15.75" x14ac:dyDescent="0.25">
      <c r="A114" s="27" t="s">
        <v>191</v>
      </c>
      <c r="B114" s="157" t="s">
        <v>4</v>
      </c>
      <c r="C114" s="143" t="s">
        <v>260</v>
      </c>
      <c r="D114" s="143" t="s">
        <v>190</v>
      </c>
      <c r="E114" s="143"/>
      <c r="F114" s="41">
        <f>F115+F117</f>
        <v>200000</v>
      </c>
      <c r="G114" s="41">
        <f>G115+G117</f>
        <v>200000</v>
      </c>
      <c r="H114" s="52"/>
      <c r="I114" s="134"/>
    </row>
    <row r="115" spans="1:9" s="5" customFormat="1" ht="24" x14ac:dyDescent="0.25">
      <c r="A115" s="27" t="s">
        <v>32</v>
      </c>
      <c r="B115" s="157" t="s">
        <v>4</v>
      </c>
      <c r="C115" s="143" t="s">
        <v>260</v>
      </c>
      <c r="D115" s="143" t="s">
        <v>190</v>
      </c>
      <c r="E115" s="143" t="s">
        <v>17</v>
      </c>
      <c r="F115" s="41">
        <f>F116</f>
        <v>200000</v>
      </c>
      <c r="G115" s="41">
        <f>G116</f>
        <v>200000</v>
      </c>
      <c r="H115" s="52"/>
      <c r="I115" s="134"/>
    </row>
    <row r="116" spans="1:9" s="5" customFormat="1" ht="24" x14ac:dyDescent="0.25">
      <c r="A116" s="27" t="s">
        <v>34</v>
      </c>
      <c r="B116" s="157" t="s">
        <v>4</v>
      </c>
      <c r="C116" s="143" t="s">
        <v>260</v>
      </c>
      <c r="D116" s="143" t="s">
        <v>190</v>
      </c>
      <c r="E116" s="151" t="s">
        <v>19</v>
      </c>
      <c r="F116" s="41">
        <v>200000</v>
      </c>
      <c r="G116" s="41">
        <v>200000</v>
      </c>
      <c r="H116" s="52"/>
      <c r="I116" s="134"/>
    </row>
    <row r="117" spans="1:9" s="5" customFormat="1" ht="15.75" hidden="1" x14ac:dyDescent="0.25">
      <c r="A117" s="27" t="s">
        <v>63</v>
      </c>
      <c r="B117" s="157" t="s">
        <v>4</v>
      </c>
      <c r="C117" s="143" t="s">
        <v>260</v>
      </c>
      <c r="D117" s="143" t="s">
        <v>190</v>
      </c>
      <c r="E117" s="151">
        <v>300</v>
      </c>
      <c r="F117" s="41">
        <f>F118</f>
        <v>0</v>
      </c>
      <c r="G117" s="41">
        <f>G118</f>
        <v>0</v>
      </c>
      <c r="H117" s="52"/>
      <c r="I117" s="134"/>
    </row>
    <row r="118" spans="1:9" s="5" customFormat="1" ht="15.75" hidden="1" x14ac:dyDescent="0.25">
      <c r="A118" s="27" t="s">
        <v>64</v>
      </c>
      <c r="B118" s="157" t="s">
        <v>4</v>
      </c>
      <c r="C118" s="143" t="s">
        <v>260</v>
      </c>
      <c r="D118" s="143" t="s">
        <v>190</v>
      </c>
      <c r="E118" s="151">
        <v>360</v>
      </c>
      <c r="F118" s="41"/>
      <c r="G118" s="41"/>
      <c r="H118" s="52"/>
      <c r="I118" s="134"/>
    </row>
    <row r="119" spans="1:9" s="5" customFormat="1" ht="15.75" x14ac:dyDescent="0.25">
      <c r="A119" s="27" t="s">
        <v>37</v>
      </c>
      <c r="B119" s="157" t="s">
        <v>4</v>
      </c>
      <c r="C119" s="143" t="s">
        <v>260</v>
      </c>
      <c r="D119" s="143" t="s">
        <v>127</v>
      </c>
      <c r="E119" s="151"/>
      <c r="F119" s="41">
        <f>F120+F122</f>
        <v>650000</v>
      </c>
      <c r="G119" s="41">
        <f>G120+G122</f>
        <v>650000</v>
      </c>
      <c r="H119" s="52"/>
      <c r="I119" s="134"/>
    </row>
    <row r="120" spans="1:9" s="6" customFormat="1" ht="48" x14ac:dyDescent="0.25">
      <c r="A120" s="24" t="s">
        <v>10</v>
      </c>
      <c r="B120" s="157" t="s">
        <v>4</v>
      </c>
      <c r="C120" s="143" t="s">
        <v>260</v>
      </c>
      <c r="D120" s="158" t="s">
        <v>127</v>
      </c>
      <c r="E120" s="143" t="s">
        <v>11</v>
      </c>
      <c r="F120" s="41">
        <f>F121</f>
        <v>650000</v>
      </c>
      <c r="G120" s="41">
        <f>G121</f>
        <v>650000</v>
      </c>
      <c r="H120" s="52"/>
      <c r="I120" s="63"/>
    </row>
    <row r="121" spans="1:9" s="6" customFormat="1" ht="48" x14ac:dyDescent="0.25">
      <c r="A121" s="25" t="s">
        <v>38</v>
      </c>
      <c r="B121" s="157" t="s">
        <v>4</v>
      </c>
      <c r="C121" s="143" t="s">
        <v>260</v>
      </c>
      <c r="D121" s="158" t="s">
        <v>127</v>
      </c>
      <c r="E121" s="143" t="s">
        <v>13</v>
      </c>
      <c r="F121" s="41">
        <v>650000</v>
      </c>
      <c r="G121" s="41">
        <v>650000</v>
      </c>
      <c r="H121" s="52"/>
      <c r="I121" s="63"/>
    </row>
    <row r="122" spans="1:9" s="5" customFormat="1" ht="15.75" hidden="1" x14ac:dyDescent="0.25">
      <c r="A122" s="34" t="s">
        <v>39</v>
      </c>
      <c r="B122" s="157" t="s">
        <v>4</v>
      </c>
      <c r="C122" s="143" t="s">
        <v>260</v>
      </c>
      <c r="D122" s="158" t="s">
        <v>127</v>
      </c>
      <c r="E122" s="143" t="s">
        <v>17</v>
      </c>
      <c r="F122" s="41">
        <f t="shared" ref="F122:G122" si="13">F123</f>
        <v>0</v>
      </c>
      <c r="G122" s="41">
        <f t="shared" si="13"/>
        <v>0</v>
      </c>
      <c r="H122" s="52"/>
      <c r="I122" s="134"/>
    </row>
    <row r="123" spans="1:9" s="5" customFormat="1" ht="24" hidden="1" x14ac:dyDescent="0.25">
      <c r="A123" s="25" t="s">
        <v>40</v>
      </c>
      <c r="B123" s="157" t="s">
        <v>4</v>
      </c>
      <c r="C123" s="143" t="s">
        <v>260</v>
      </c>
      <c r="D123" s="158" t="s">
        <v>127</v>
      </c>
      <c r="E123" s="143" t="s">
        <v>19</v>
      </c>
      <c r="F123" s="41">
        <v>0</v>
      </c>
      <c r="G123" s="41">
        <v>0</v>
      </c>
      <c r="H123" s="52"/>
      <c r="I123" s="134"/>
    </row>
    <row r="124" spans="1:9" s="5" customFormat="1" ht="24" x14ac:dyDescent="0.25">
      <c r="A124" s="34" t="s">
        <v>94</v>
      </c>
      <c r="B124" s="157" t="s">
        <v>4</v>
      </c>
      <c r="C124" s="143" t="s">
        <v>260</v>
      </c>
      <c r="D124" s="158" t="s">
        <v>128</v>
      </c>
      <c r="E124" s="143"/>
      <c r="F124" s="41">
        <f>F125</f>
        <v>1200000</v>
      </c>
      <c r="G124" s="41">
        <f>G125</f>
        <v>1200000</v>
      </c>
      <c r="H124" s="52"/>
      <c r="I124" s="134"/>
    </row>
    <row r="125" spans="1:9" s="5" customFormat="1" ht="15.75" x14ac:dyDescent="0.25">
      <c r="A125" s="25" t="s">
        <v>100</v>
      </c>
      <c r="B125" s="157" t="s">
        <v>4</v>
      </c>
      <c r="C125" s="143" t="s">
        <v>260</v>
      </c>
      <c r="D125" s="158" t="s">
        <v>128</v>
      </c>
      <c r="E125" s="143" t="s">
        <v>17</v>
      </c>
      <c r="F125" s="41">
        <f>F126</f>
        <v>1200000</v>
      </c>
      <c r="G125" s="41">
        <f>G126</f>
        <v>1200000</v>
      </c>
      <c r="H125" s="52"/>
      <c r="I125" s="134"/>
    </row>
    <row r="126" spans="1:9" s="5" customFormat="1" ht="15.75" x14ac:dyDescent="0.25">
      <c r="A126" s="25" t="s">
        <v>101</v>
      </c>
      <c r="B126" s="143" t="s">
        <v>4</v>
      </c>
      <c r="C126" s="143" t="s">
        <v>260</v>
      </c>
      <c r="D126" s="158" t="s">
        <v>128</v>
      </c>
      <c r="E126" s="143" t="s">
        <v>19</v>
      </c>
      <c r="F126" s="41">
        <v>1200000</v>
      </c>
      <c r="G126" s="41">
        <v>1200000</v>
      </c>
      <c r="H126" s="52"/>
      <c r="I126" s="134"/>
    </row>
    <row r="127" spans="1:9" s="48" customFormat="1" ht="15.75" x14ac:dyDescent="0.25">
      <c r="A127" s="138" t="s">
        <v>236</v>
      </c>
      <c r="B127" s="152" t="s">
        <v>4</v>
      </c>
      <c r="C127" s="153" t="s">
        <v>41</v>
      </c>
      <c r="D127" s="155"/>
      <c r="E127" s="155"/>
      <c r="F127" s="47">
        <f>F128+F137+F169</f>
        <v>35624778.469999999</v>
      </c>
      <c r="G127" s="47">
        <f>G128+G137+G169</f>
        <v>35480041.379999995</v>
      </c>
      <c r="H127" s="55"/>
      <c r="I127" s="66"/>
    </row>
    <row r="128" spans="1:9" s="5" customFormat="1" ht="15.75" x14ac:dyDescent="0.25">
      <c r="A128" s="15" t="s">
        <v>129</v>
      </c>
      <c r="B128" s="156" t="s">
        <v>4</v>
      </c>
      <c r="C128" s="156" t="s">
        <v>42</v>
      </c>
      <c r="D128" s="156"/>
      <c r="E128" s="156"/>
      <c r="F128" s="40">
        <f t="shared" ref="F128:G135" si="14">F129</f>
        <v>900000</v>
      </c>
      <c r="G128" s="40">
        <f t="shared" si="14"/>
        <v>900000</v>
      </c>
      <c r="H128" s="52"/>
      <c r="I128" s="134"/>
    </row>
    <row r="129" spans="1:9" s="6" customFormat="1" ht="36" x14ac:dyDescent="0.25">
      <c r="A129" s="26" t="s">
        <v>110</v>
      </c>
      <c r="B129" s="143" t="s">
        <v>4</v>
      </c>
      <c r="C129" s="143" t="s">
        <v>42</v>
      </c>
      <c r="D129" s="143" t="s">
        <v>112</v>
      </c>
      <c r="E129" s="143"/>
      <c r="F129" s="41">
        <f t="shared" si="14"/>
        <v>900000</v>
      </c>
      <c r="G129" s="41">
        <f t="shared" si="14"/>
        <v>900000</v>
      </c>
      <c r="H129" s="52"/>
      <c r="I129" s="63"/>
    </row>
    <row r="130" spans="1:9" s="6" customFormat="1" ht="24" x14ac:dyDescent="0.25">
      <c r="A130" s="28" t="s">
        <v>162</v>
      </c>
      <c r="B130" s="157" t="s">
        <v>4</v>
      </c>
      <c r="C130" s="143" t="s">
        <v>42</v>
      </c>
      <c r="D130" s="158" t="s">
        <v>130</v>
      </c>
      <c r="E130" s="143"/>
      <c r="F130" s="41">
        <f t="shared" ref="F130:G132" si="15">F131</f>
        <v>900000</v>
      </c>
      <c r="G130" s="41">
        <f t="shared" si="15"/>
        <v>900000</v>
      </c>
      <c r="H130" s="52"/>
      <c r="I130" s="63"/>
    </row>
    <row r="131" spans="1:9" s="6" customFormat="1" ht="15.75" x14ac:dyDescent="0.25">
      <c r="A131" s="34" t="s">
        <v>412</v>
      </c>
      <c r="B131" s="143" t="s">
        <v>4</v>
      </c>
      <c r="C131" s="162" t="s">
        <v>42</v>
      </c>
      <c r="D131" s="162" t="s">
        <v>131</v>
      </c>
      <c r="E131" s="143"/>
      <c r="F131" s="41">
        <f t="shared" si="15"/>
        <v>900000</v>
      </c>
      <c r="G131" s="41">
        <f t="shared" si="15"/>
        <v>900000</v>
      </c>
      <c r="H131" s="52"/>
      <c r="I131" s="63"/>
    </row>
    <row r="132" spans="1:9" s="6" customFormat="1" ht="15.75" x14ac:dyDescent="0.25">
      <c r="A132" s="25" t="s">
        <v>100</v>
      </c>
      <c r="B132" s="143" t="s">
        <v>4</v>
      </c>
      <c r="C132" s="162" t="s">
        <v>42</v>
      </c>
      <c r="D132" s="162" t="s">
        <v>131</v>
      </c>
      <c r="E132" s="143" t="s">
        <v>17</v>
      </c>
      <c r="F132" s="41">
        <f t="shared" si="15"/>
        <v>900000</v>
      </c>
      <c r="G132" s="41">
        <f t="shared" si="15"/>
        <v>900000</v>
      </c>
      <c r="H132" s="52"/>
      <c r="I132" s="63"/>
    </row>
    <row r="133" spans="1:9" s="5" customFormat="1" ht="15.75" x14ac:dyDescent="0.25">
      <c r="A133" s="25" t="s">
        <v>101</v>
      </c>
      <c r="B133" s="143" t="s">
        <v>4</v>
      </c>
      <c r="C133" s="162" t="s">
        <v>42</v>
      </c>
      <c r="D133" s="162" t="s">
        <v>131</v>
      </c>
      <c r="E133" s="143" t="s">
        <v>19</v>
      </c>
      <c r="F133" s="41">
        <v>900000</v>
      </c>
      <c r="G133" s="41">
        <v>900000</v>
      </c>
      <c r="H133" s="52"/>
      <c r="I133" s="134"/>
    </row>
    <row r="134" spans="1:9" s="5" customFormat="1" ht="15.75" hidden="1" x14ac:dyDescent="0.25">
      <c r="A134" s="80" t="s">
        <v>338</v>
      </c>
      <c r="B134" s="143" t="s">
        <v>4</v>
      </c>
      <c r="C134" s="162" t="s">
        <v>42</v>
      </c>
      <c r="D134" s="162" t="s">
        <v>339</v>
      </c>
      <c r="E134" s="162"/>
      <c r="F134" s="41">
        <f t="shared" si="14"/>
        <v>0</v>
      </c>
      <c r="G134" s="41">
        <f t="shared" si="14"/>
        <v>0</v>
      </c>
      <c r="H134" s="52"/>
      <c r="I134" s="134"/>
    </row>
    <row r="135" spans="1:9" s="5" customFormat="1" ht="15.75" hidden="1" x14ac:dyDescent="0.25">
      <c r="A135" s="27" t="s">
        <v>297</v>
      </c>
      <c r="B135" s="143" t="s">
        <v>4</v>
      </c>
      <c r="C135" s="162" t="s">
        <v>42</v>
      </c>
      <c r="D135" s="162" t="s">
        <v>339</v>
      </c>
      <c r="E135" s="162" t="s">
        <v>213</v>
      </c>
      <c r="F135" s="41">
        <f t="shared" si="14"/>
        <v>0</v>
      </c>
      <c r="G135" s="41">
        <f t="shared" si="14"/>
        <v>0</v>
      </c>
      <c r="H135" s="52"/>
      <c r="I135" s="134"/>
    </row>
    <row r="136" spans="1:9" s="5" customFormat="1" ht="15.75" hidden="1" x14ac:dyDescent="0.25">
      <c r="A136" s="27" t="s">
        <v>298</v>
      </c>
      <c r="B136" s="143" t="s">
        <v>4</v>
      </c>
      <c r="C136" s="162" t="s">
        <v>42</v>
      </c>
      <c r="D136" s="162" t="s">
        <v>339</v>
      </c>
      <c r="E136" s="162" t="s">
        <v>215</v>
      </c>
      <c r="F136" s="41"/>
      <c r="G136" s="41"/>
      <c r="H136" s="52"/>
      <c r="I136" s="134"/>
    </row>
    <row r="137" spans="1:9" s="5" customFormat="1" ht="15.75" x14ac:dyDescent="0.25">
      <c r="A137" s="15" t="s">
        <v>46</v>
      </c>
      <c r="B137" s="156" t="s">
        <v>47</v>
      </c>
      <c r="C137" s="156" t="s">
        <v>48</v>
      </c>
      <c r="D137" s="156"/>
      <c r="E137" s="156"/>
      <c r="F137" s="40">
        <f>F138+F161</f>
        <v>33374778.469999999</v>
      </c>
      <c r="G137" s="40">
        <f>G138+G161</f>
        <v>33430041.379999999</v>
      </c>
      <c r="H137" s="52"/>
      <c r="I137" s="134"/>
    </row>
    <row r="138" spans="1:9" s="5" customFormat="1" ht="24" x14ac:dyDescent="0.25">
      <c r="A138" s="26" t="s">
        <v>222</v>
      </c>
      <c r="B138" s="143" t="s">
        <v>4</v>
      </c>
      <c r="C138" s="143" t="s">
        <v>48</v>
      </c>
      <c r="D138" s="143" t="s">
        <v>95</v>
      </c>
      <c r="E138" s="143"/>
      <c r="F138" s="41">
        <f>F139</f>
        <v>33374778.469999999</v>
      </c>
      <c r="G138" s="41">
        <f>G139</f>
        <v>33430041.379999999</v>
      </c>
      <c r="H138" s="52"/>
      <c r="I138" s="134"/>
    </row>
    <row r="139" spans="1:9" s="5" customFormat="1" ht="24" x14ac:dyDescent="0.25">
      <c r="A139" s="28" t="s">
        <v>163</v>
      </c>
      <c r="B139" s="157" t="s">
        <v>4</v>
      </c>
      <c r="C139" s="143" t="s">
        <v>48</v>
      </c>
      <c r="D139" s="158" t="s">
        <v>132</v>
      </c>
      <c r="E139" s="143"/>
      <c r="F139" s="41">
        <f>F140+F143+F146+F149+F152+F155+F158</f>
        <v>33374778.469999999</v>
      </c>
      <c r="G139" s="41">
        <f>G140+G143+G146+G149+G152+G155+G158</f>
        <v>33430041.379999999</v>
      </c>
      <c r="H139" s="52"/>
      <c r="I139" s="134"/>
    </row>
    <row r="140" spans="1:9" s="5" customFormat="1" ht="36" hidden="1" x14ac:dyDescent="0.25">
      <c r="A140" s="28" t="s">
        <v>294</v>
      </c>
      <c r="B140" s="157" t="s">
        <v>4</v>
      </c>
      <c r="C140" s="143" t="s">
        <v>48</v>
      </c>
      <c r="D140" s="143" t="s">
        <v>301</v>
      </c>
      <c r="E140" s="143"/>
      <c r="F140" s="41">
        <f>F141</f>
        <v>0</v>
      </c>
      <c r="G140" s="41">
        <f>G141</f>
        <v>0</v>
      </c>
      <c r="H140" s="52"/>
      <c r="I140" s="134"/>
    </row>
    <row r="141" spans="1:9" s="5" customFormat="1" ht="24" hidden="1" x14ac:dyDescent="0.25">
      <c r="A141" s="24" t="s">
        <v>16</v>
      </c>
      <c r="B141" s="157" t="s">
        <v>4</v>
      </c>
      <c r="C141" s="143" t="s">
        <v>48</v>
      </c>
      <c r="D141" s="143" t="s">
        <v>301</v>
      </c>
      <c r="E141" s="143" t="s">
        <v>17</v>
      </c>
      <c r="F141" s="41">
        <f>F142</f>
        <v>0</v>
      </c>
      <c r="G141" s="41">
        <f>G142</f>
        <v>0</v>
      </c>
      <c r="H141" s="52"/>
      <c r="I141" s="134"/>
    </row>
    <row r="142" spans="1:9" s="5" customFormat="1" ht="24" hidden="1" x14ac:dyDescent="0.25">
      <c r="A142" s="25" t="s">
        <v>18</v>
      </c>
      <c r="B142" s="157" t="s">
        <v>4</v>
      </c>
      <c r="C142" s="143" t="s">
        <v>48</v>
      </c>
      <c r="D142" s="143" t="s">
        <v>301</v>
      </c>
      <c r="E142" s="143" t="s">
        <v>19</v>
      </c>
      <c r="F142" s="41"/>
      <c r="G142" s="41"/>
      <c r="H142" s="52"/>
      <c r="I142" s="134"/>
    </row>
    <row r="143" spans="1:9" s="5" customFormat="1" ht="15.75" x14ac:dyDescent="0.25">
      <c r="A143" s="25" t="s">
        <v>199</v>
      </c>
      <c r="B143" s="157" t="s">
        <v>4</v>
      </c>
      <c r="C143" s="143" t="s">
        <v>48</v>
      </c>
      <c r="D143" s="143" t="s">
        <v>133</v>
      </c>
      <c r="E143" s="143"/>
      <c r="F143" s="41">
        <f>F144</f>
        <v>30000000</v>
      </c>
      <c r="G143" s="41">
        <f>G144</f>
        <v>30000000</v>
      </c>
      <c r="H143" s="52"/>
      <c r="I143" s="134"/>
    </row>
    <row r="144" spans="1:9" s="5" customFormat="1" ht="24" x14ac:dyDescent="0.25">
      <c r="A144" s="24" t="s">
        <v>16</v>
      </c>
      <c r="B144" s="157" t="s">
        <v>4</v>
      </c>
      <c r="C144" s="143" t="s">
        <v>48</v>
      </c>
      <c r="D144" s="143" t="s">
        <v>133</v>
      </c>
      <c r="E144" s="143" t="s">
        <v>17</v>
      </c>
      <c r="F144" s="41">
        <f>F145</f>
        <v>30000000</v>
      </c>
      <c r="G144" s="41">
        <f>G145</f>
        <v>30000000</v>
      </c>
      <c r="H144" s="52"/>
      <c r="I144" s="134"/>
    </row>
    <row r="145" spans="1:9" s="5" customFormat="1" ht="24" x14ac:dyDescent="0.25">
      <c r="A145" s="25" t="s">
        <v>18</v>
      </c>
      <c r="B145" s="157" t="s">
        <v>4</v>
      </c>
      <c r="C145" s="143" t="s">
        <v>48</v>
      </c>
      <c r="D145" s="143" t="s">
        <v>133</v>
      </c>
      <c r="E145" s="143" t="s">
        <v>19</v>
      </c>
      <c r="F145" s="41">
        <v>30000000</v>
      </c>
      <c r="G145" s="41">
        <v>30000000</v>
      </c>
      <c r="H145" s="52"/>
      <c r="I145" s="134"/>
    </row>
    <row r="146" spans="1:9" s="5" customFormat="1" ht="15.75" x14ac:dyDescent="0.25">
      <c r="A146" s="25" t="s">
        <v>96</v>
      </c>
      <c r="B146" s="157" t="s">
        <v>47</v>
      </c>
      <c r="C146" s="143" t="s">
        <v>48</v>
      </c>
      <c r="D146" s="143" t="s">
        <v>134</v>
      </c>
      <c r="E146" s="143"/>
      <c r="F146" s="41">
        <f t="shared" ref="F146:G156" si="16">F147</f>
        <v>500000</v>
      </c>
      <c r="G146" s="41">
        <f t="shared" si="16"/>
        <v>500000</v>
      </c>
      <c r="H146" s="52"/>
      <c r="I146" s="134"/>
    </row>
    <row r="147" spans="1:9" s="5" customFormat="1" ht="24" x14ac:dyDescent="0.25">
      <c r="A147" s="24" t="s">
        <v>16</v>
      </c>
      <c r="B147" s="157" t="s">
        <v>4</v>
      </c>
      <c r="C147" s="143" t="s">
        <v>48</v>
      </c>
      <c r="D147" s="143" t="s">
        <v>134</v>
      </c>
      <c r="E147" s="143" t="s">
        <v>17</v>
      </c>
      <c r="F147" s="41">
        <f t="shared" si="16"/>
        <v>500000</v>
      </c>
      <c r="G147" s="41">
        <f t="shared" si="16"/>
        <v>500000</v>
      </c>
      <c r="H147" s="52"/>
      <c r="I147" s="134"/>
    </row>
    <row r="148" spans="1:9" s="5" customFormat="1" ht="24" x14ac:dyDescent="0.25">
      <c r="A148" s="25" t="s">
        <v>18</v>
      </c>
      <c r="B148" s="157" t="s">
        <v>4</v>
      </c>
      <c r="C148" s="143" t="s">
        <v>48</v>
      </c>
      <c r="D148" s="143" t="s">
        <v>134</v>
      </c>
      <c r="E148" s="143" t="s">
        <v>19</v>
      </c>
      <c r="F148" s="41">
        <v>500000</v>
      </c>
      <c r="G148" s="41">
        <v>500000</v>
      </c>
      <c r="H148" s="52"/>
      <c r="I148" s="134" t="s">
        <v>314</v>
      </c>
    </row>
    <row r="149" spans="1:9" s="5" customFormat="1" ht="15.75" x14ac:dyDescent="0.25">
      <c r="A149" s="25" t="s">
        <v>170</v>
      </c>
      <c r="B149" s="157" t="s">
        <v>4</v>
      </c>
      <c r="C149" s="143" t="s">
        <v>48</v>
      </c>
      <c r="D149" s="143" t="s">
        <v>171</v>
      </c>
      <c r="E149" s="143"/>
      <c r="F149" s="41">
        <f>F150</f>
        <v>100000</v>
      </c>
      <c r="G149" s="41">
        <f>G150</f>
        <v>100000</v>
      </c>
      <c r="H149" s="52"/>
      <c r="I149" s="134"/>
    </row>
    <row r="150" spans="1:9" s="5" customFormat="1" ht="24" x14ac:dyDescent="0.25">
      <c r="A150" s="24" t="s">
        <v>16</v>
      </c>
      <c r="B150" s="157" t="s">
        <v>4</v>
      </c>
      <c r="C150" s="143" t="s">
        <v>48</v>
      </c>
      <c r="D150" s="143" t="s">
        <v>171</v>
      </c>
      <c r="E150" s="143" t="s">
        <v>17</v>
      </c>
      <c r="F150" s="41">
        <f>F151</f>
        <v>100000</v>
      </c>
      <c r="G150" s="41">
        <f>G151</f>
        <v>100000</v>
      </c>
      <c r="H150" s="52"/>
      <c r="I150" s="134"/>
    </row>
    <row r="151" spans="1:9" s="5" customFormat="1" ht="24" x14ac:dyDescent="0.25">
      <c r="A151" s="25" t="s">
        <v>18</v>
      </c>
      <c r="B151" s="157" t="s">
        <v>4</v>
      </c>
      <c r="C151" s="143" t="s">
        <v>48</v>
      </c>
      <c r="D151" s="143" t="s">
        <v>171</v>
      </c>
      <c r="E151" s="143" t="s">
        <v>19</v>
      </c>
      <c r="F151" s="41">
        <v>100000</v>
      </c>
      <c r="G151" s="41">
        <v>100000</v>
      </c>
      <c r="H151" s="52"/>
      <c r="I151" s="134"/>
    </row>
    <row r="152" spans="1:9" s="5" customFormat="1" ht="24" x14ac:dyDescent="0.25">
      <c r="A152" s="24" t="s">
        <v>237</v>
      </c>
      <c r="B152" s="157" t="s">
        <v>47</v>
      </c>
      <c r="C152" s="143" t="s">
        <v>48</v>
      </c>
      <c r="D152" s="143" t="s">
        <v>135</v>
      </c>
      <c r="E152" s="143"/>
      <c r="F152" s="41">
        <f t="shared" si="16"/>
        <v>2674778.4700000002</v>
      </c>
      <c r="G152" s="41">
        <f t="shared" si="16"/>
        <v>2730041.38</v>
      </c>
      <c r="H152" s="52"/>
      <c r="I152" s="134"/>
    </row>
    <row r="153" spans="1:9" s="5" customFormat="1" ht="24" x14ac:dyDescent="0.25">
      <c r="A153" s="24" t="s">
        <v>16</v>
      </c>
      <c r="B153" s="157" t="s">
        <v>4</v>
      </c>
      <c r="C153" s="143" t="s">
        <v>48</v>
      </c>
      <c r="D153" s="143" t="s">
        <v>135</v>
      </c>
      <c r="E153" s="143" t="s">
        <v>17</v>
      </c>
      <c r="F153" s="41">
        <f>F154</f>
        <v>2674778.4700000002</v>
      </c>
      <c r="G153" s="41">
        <f>G154</f>
        <v>2730041.38</v>
      </c>
      <c r="H153" s="52"/>
      <c r="I153" s="134"/>
    </row>
    <row r="154" spans="1:9" s="5" customFormat="1" ht="24" x14ac:dyDescent="0.25">
      <c r="A154" s="24" t="s">
        <v>18</v>
      </c>
      <c r="B154" s="157" t="s">
        <v>4</v>
      </c>
      <c r="C154" s="143" t="s">
        <v>48</v>
      </c>
      <c r="D154" s="143" t="s">
        <v>135</v>
      </c>
      <c r="E154" s="143" t="s">
        <v>19</v>
      </c>
      <c r="F154" s="41">
        <v>2674778.4700000002</v>
      </c>
      <c r="G154" s="41">
        <v>2730041.38</v>
      </c>
      <c r="H154" s="52"/>
      <c r="I154" s="134"/>
    </row>
    <row r="155" spans="1:9" s="5" customFormat="1" ht="15.75" x14ac:dyDescent="0.25">
      <c r="A155" s="24" t="s">
        <v>97</v>
      </c>
      <c r="B155" s="157" t="s">
        <v>47</v>
      </c>
      <c r="C155" s="143" t="s">
        <v>48</v>
      </c>
      <c r="D155" s="143" t="s">
        <v>136</v>
      </c>
      <c r="E155" s="143"/>
      <c r="F155" s="41">
        <f t="shared" si="16"/>
        <v>100000</v>
      </c>
      <c r="G155" s="41">
        <f t="shared" si="16"/>
        <v>100000</v>
      </c>
      <c r="H155" s="52"/>
      <c r="I155" s="134"/>
    </row>
    <row r="156" spans="1:9" s="5" customFormat="1" ht="24" x14ac:dyDescent="0.25">
      <c r="A156" s="24" t="s">
        <v>16</v>
      </c>
      <c r="B156" s="157" t="s">
        <v>4</v>
      </c>
      <c r="C156" s="143" t="s">
        <v>48</v>
      </c>
      <c r="D156" s="143" t="s">
        <v>136</v>
      </c>
      <c r="E156" s="143" t="s">
        <v>17</v>
      </c>
      <c r="F156" s="41">
        <f t="shared" si="16"/>
        <v>100000</v>
      </c>
      <c r="G156" s="41">
        <f t="shared" si="16"/>
        <v>100000</v>
      </c>
      <c r="H156" s="52"/>
      <c r="I156" s="134"/>
    </row>
    <row r="157" spans="1:9" s="5" customFormat="1" ht="24" x14ac:dyDescent="0.25">
      <c r="A157" s="25" t="s">
        <v>18</v>
      </c>
      <c r="B157" s="157" t="s">
        <v>4</v>
      </c>
      <c r="C157" s="143" t="s">
        <v>48</v>
      </c>
      <c r="D157" s="143" t="s">
        <v>136</v>
      </c>
      <c r="E157" s="143" t="s">
        <v>19</v>
      </c>
      <c r="F157" s="41">
        <f>100000</f>
        <v>100000</v>
      </c>
      <c r="G157" s="41">
        <f>100000</f>
        <v>100000</v>
      </c>
      <c r="H157" s="52"/>
      <c r="I157" s="134"/>
    </row>
    <row r="158" spans="1:9" s="5" customFormat="1" ht="24" hidden="1" x14ac:dyDescent="0.25">
      <c r="A158" s="25" t="s">
        <v>278</v>
      </c>
      <c r="B158" s="157" t="s">
        <v>4</v>
      </c>
      <c r="C158" s="143" t="s">
        <v>48</v>
      </c>
      <c r="D158" s="143" t="s">
        <v>279</v>
      </c>
      <c r="E158" s="143"/>
      <c r="F158" s="41">
        <f>F159</f>
        <v>0</v>
      </c>
      <c r="G158" s="41">
        <f>G159</f>
        <v>0</v>
      </c>
      <c r="H158" s="52"/>
      <c r="I158" s="134"/>
    </row>
    <row r="159" spans="1:9" s="5" customFormat="1" ht="24" hidden="1" x14ac:dyDescent="0.25">
      <c r="A159" s="24" t="s">
        <v>16</v>
      </c>
      <c r="B159" s="157" t="s">
        <v>4</v>
      </c>
      <c r="C159" s="143" t="s">
        <v>48</v>
      </c>
      <c r="D159" s="143" t="s">
        <v>279</v>
      </c>
      <c r="E159" s="143" t="s">
        <v>17</v>
      </c>
      <c r="F159" s="41">
        <f>F160</f>
        <v>0</v>
      </c>
      <c r="G159" s="41">
        <f>G160</f>
        <v>0</v>
      </c>
      <c r="H159" s="52"/>
      <c r="I159" s="134"/>
    </row>
    <row r="160" spans="1:9" s="5" customFormat="1" ht="24" hidden="1" x14ac:dyDescent="0.25">
      <c r="A160" s="25" t="s">
        <v>18</v>
      </c>
      <c r="B160" s="157" t="s">
        <v>4</v>
      </c>
      <c r="C160" s="143" t="s">
        <v>48</v>
      </c>
      <c r="D160" s="143" t="s">
        <v>279</v>
      </c>
      <c r="E160" s="143" t="s">
        <v>19</v>
      </c>
      <c r="F160" s="41"/>
      <c r="G160" s="41"/>
      <c r="H160" s="52"/>
      <c r="I160" s="134"/>
    </row>
    <row r="161" spans="1:9" s="5" customFormat="1" ht="48" hidden="1" x14ac:dyDescent="0.25">
      <c r="A161" s="26" t="s">
        <v>287</v>
      </c>
      <c r="B161" s="157" t="s">
        <v>4</v>
      </c>
      <c r="C161" s="143" t="s">
        <v>48</v>
      </c>
      <c r="D161" s="143" t="s">
        <v>288</v>
      </c>
      <c r="E161" s="143"/>
      <c r="F161" s="41">
        <f>F162</f>
        <v>0</v>
      </c>
      <c r="G161" s="41">
        <f>G162</f>
        <v>0</v>
      </c>
      <c r="H161" s="52"/>
      <c r="I161" s="134"/>
    </row>
    <row r="162" spans="1:9" s="5" customFormat="1" ht="15.75" hidden="1" x14ac:dyDescent="0.25">
      <c r="A162" s="25" t="s">
        <v>289</v>
      </c>
      <c r="B162" s="157" t="s">
        <v>4</v>
      </c>
      <c r="C162" s="143" t="s">
        <v>48</v>
      </c>
      <c r="D162" s="143" t="s">
        <v>290</v>
      </c>
      <c r="E162" s="143"/>
      <c r="F162" s="41">
        <f>F163+F166</f>
        <v>0</v>
      </c>
      <c r="G162" s="41">
        <f>G163+G166</f>
        <v>0</v>
      </c>
      <c r="H162" s="52"/>
      <c r="I162" s="134"/>
    </row>
    <row r="163" spans="1:9" s="5" customFormat="1" ht="15.75" hidden="1" x14ac:dyDescent="0.25">
      <c r="A163" s="25" t="s">
        <v>96</v>
      </c>
      <c r="B163" s="157" t="s">
        <v>4</v>
      </c>
      <c r="C163" s="143" t="s">
        <v>48</v>
      </c>
      <c r="D163" s="143" t="s">
        <v>435</v>
      </c>
      <c r="E163" s="143"/>
      <c r="F163" s="41">
        <f>F164</f>
        <v>0</v>
      </c>
      <c r="G163" s="41">
        <f>G164</f>
        <v>0</v>
      </c>
      <c r="H163" s="52"/>
      <c r="I163" s="134"/>
    </row>
    <row r="164" spans="1:9" s="5" customFormat="1" ht="24" hidden="1" x14ac:dyDescent="0.25">
      <c r="A164" s="24" t="s">
        <v>16</v>
      </c>
      <c r="B164" s="157" t="s">
        <v>4</v>
      </c>
      <c r="C164" s="143" t="s">
        <v>48</v>
      </c>
      <c r="D164" s="143" t="s">
        <v>435</v>
      </c>
      <c r="E164" s="143" t="s">
        <v>17</v>
      </c>
      <c r="F164" s="41">
        <f>F165</f>
        <v>0</v>
      </c>
      <c r="G164" s="41">
        <f>G165</f>
        <v>0</v>
      </c>
      <c r="H164" s="52"/>
      <c r="I164" s="134"/>
    </row>
    <row r="165" spans="1:9" s="5" customFormat="1" ht="24" hidden="1" x14ac:dyDescent="0.25">
      <c r="A165" s="25" t="s">
        <v>18</v>
      </c>
      <c r="B165" s="157" t="s">
        <v>4</v>
      </c>
      <c r="C165" s="143" t="s">
        <v>48</v>
      </c>
      <c r="D165" s="143" t="s">
        <v>435</v>
      </c>
      <c r="E165" s="143" t="s">
        <v>19</v>
      </c>
      <c r="F165" s="41"/>
      <c r="G165" s="41"/>
      <c r="H165" s="52"/>
      <c r="I165" s="134"/>
    </row>
    <row r="166" spans="1:9" s="5" customFormat="1" ht="15.75" hidden="1" x14ac:dyDescent="0.25">
      <c r="A166" s="25" t="s">
        <v>422</v>
      </c>
      <c r="B166" s="157" t="s">
        <v>4</v>
      </c>
      <c r="C166" s="143" t="s">
        <v>48</v>
      </c>
      <c r="D166" s="143" t="s">
        <v>421</v>
      </c>
      <c r="E166" s="143"/>
      <c r="F166" s="41">
        <f>F167</f>
        <v>0</v>
      </c>
      <c r="G166" s="41">
        <f>G167</f>
        <v>0</v>
      </c>
      <c r="H166" s="52"/>
      <c r="I166" s="134"/>
    </row>
    <row r="167" spans="1:9" s="5" customFormat="1" ht="24" hidden="1" x14ac:dyDescent="0.25">
      <c r="A167" s="24" t="s">
        <v>16</v>
      </c>
      <c r="B167" s="157" t="s">
        <v>4</v>
      </c>
      <c r="C167" s="143" t="s">
        <v>48</v>
      </c>
      <c r="D167" s="143" t="s">
        <v>421</v>
      </c>
      <c r="E167" s="143" t="s">
        <v>17</v>
      </c>
      <c r="F167" s="41">
        <f>F168</f>
        <v>0</v>
      </c>
      <c r="G167" s="41">
        <f>G168</f>
        <v>0</v>
      </c>
      <c r="H167" s="52"/>
      <c r="I167" s="134"/>
    </row>
    <row r="168" spans="1:9" s="5" customFormat="1" ht="24" hidden="1" x14ac:dyDescent="0.25">
      <c r="A168" s="25" t="s">
        <v>18</v>
      </c>
      <c r="B168" s="157" t="s">
        <v>4</v>
      </c>
      <c r="C168" s="143" t="s">
        <v>48</v>
      </c>
      <c r="D168" s="143" t="s">
        <v>421</v>
      </c>
      <c r="E168" s="143" t="s">
        <v>19</v>
      </c>
      <c r="F168" s="41"/>
      <c r="G168" s="41"/>
      <c r="H168" s="52"/>
      <c r="I168" s="134"/>
    </row>
    <row r="169" spans="1:9" s="5" customFormat="1" ht="24" x14ac:dyDescent="0.25">
      <c r="A169" s="15" t="s">
        <v>238</v>
      </c>
      <c r="B169" s="156" t="s">
        <v>4</v>
      </c>
      <c r="C169" s="156" t="s">
        <v>223</v>
      </c>
      <c r="D169" s="156"/>
      <c r="E169" s="156"/>
      <c r="F169" s="40">
        <f>F170</f>
        <v>1350000</v>
      </c>
      <c r="G169" s="40">
        <f>G170</f>
        <v>1150000</v>
      </c>
      <c r="H169" s="52"/>
      <c r="I169" s="134"/>
    </row>
    <row r="170" spans="1:9" s="5" customFormat="1" ht="24" x14ac:dyDescent="0.25">
      <c r="A170" s="26" t="s">
        <v>87</v>
      </c>
      <c r="B170" s="143" t="s">
        <v>4</v>
      </c>
      <c r="C170" s="143" t="s">
        <v>223</v>
      </c>
      <c r="D170" s="143" t="s">
        <v>88</v>
      </c>
      <c r="E170" s="143"/>
      <c r="F170" s="41">
        <f>F171</f>
        <v>1350000</v>
      </c>
      <c r="G170" s="41">
        <f>G171</f>
        <v>1150000</v>
      </c>
      <c r="H170" s="52"/>
      <c r="I170" s="134"/>
    </row>
    <row r="171" spans="1:9" s="5" customFormat="1" ht="24" x14ac:dyDescent="0.25">
      <c r="A171" s="35" t="s">
        <v>160</v>
      </c>
      <c r="B171" s="157" t="s">
        <v>4</v>
      </c>
      <c r="C171" s="143" t="s">
        <v>223</v>
      </c>
      <c r="D171" s="143" t="s">
        <v>123</v>
      </c>
      <c r="E171" s="143"/>
      <c r="F171" s="41">
        <f>F172+F175+F178+F187+F181+F184</f>
        <v>1350000</v>
      </c>
      <c r="G171" s="41">
        <f>G172+G175+G178+G187+G181+G184</f>
        <v>1150000</v>
      </c>
      <c r="H171" s="52"/>
      <c r="I171" s="134"/>
    </row>
    <row r="172" spans="1:9" s="5" customFormat="1" ht="15.75" x14ac:dyDescent="0.25">
      <c r="A172" s="25" t="s">
        <v>90</v>
      </c>
      <c r="B172" s="157" t="s">
        <v>4</v>
      </c>
      <c r="C172" s="143" t="s">
        <v>223</v>
      </c>
      <c r="D172" s="143" t="s">
        <v>176</v>
      </c>
      <c r="E172" s="143"/>
      <c r="F172" s="41">
        <f t="shared" ref="F172:G173" si="17">F173</f>
        <v>250000</v>
      </c>
      <c r="G172" s="41">
        <f t="shared" si="17"/>
        <v>250000</v>
      </c>
      <c r="H172" s="52"/>
      <c r="I172" s="134"/>
    </row>
    <row r="173" spans="1:9" s="5" customFormat="1" ht="24" x14ac:dyDescent="0.25">
      <c r="A173" s="25" t="s">
        <v>16</v>
      </c>
      <c r="B173" s="157" t="s">
        <v>4</v>
      </c>
      <c r="C173" s="143" t="s">
        <v>223</v>
      </c>
      <c r="D173" s="143" t="s">
        <v>176</v>
      </c>
      <c r="E173" s="143">
        <v>200</v>
      </c>
      <c r="F173" s="41">
        <f t="shared" si="17"/>
        <v>250000</v>
      </c>
      <c r="G173" s="41">
        <f t="shared" si="17"/>
        <v>250000</v>
      </c>
      <c r="H173" s="52"/>
      <c r="I173" s="134"/>
    </row>
    <row r="174" spans="1:9" s="5" customFormat="1" ht="24" x14ac:dyDescent="0.25">
      <c r="A174" s="25" t="s">
        <v>18</v>
      </c>
      <c r="B174" s="157" t="s">
        <v>4</v>
      </c>
      <c r="C174" s="143" t="s">
        <v>223</v>
      </c>
      <c r="D174" s="143" t="s">
        <v>176</v>
      </c>
      <c r="E174" s="143">
        <v>240</v>
      </c>
      <c r="F174" s="41">
        <v>250000</v>
      </c>
      <c r="G174" s="41">
        <v>250000</v>
      </c>
      <c r="H174" s="52"/>
      <c r="I174" s="134"/>
    </row>
    <row r="175" spans="1:9" s="5" customFormat="1" ht="24" x14ac:dyDescent="0.25">
      <c r="A175" s="25" t="s">
        <v>197</v>
      </c>
      <c r="B175" s="157" t="s">
        <v>4</v>
      </c>
      <c r="C175" s="143" t="s">
        <v>223</v>
      </c>
      <c r="D175" s="143" t="s">
        <v>196</v>
      </c>
      <c r="E175" s="143"/>
      <c r="F175" s="41">
        <f>F176</f>
        <v>300000</v>
      </c>
      <c r="G175" s="41">
        <f>G176</f>
        <v>300000</v>
      </c>
      <c r="H175" s="52"/>
      <c r="I175" s="134"/>
    </row>
    <row r="176" spans="1:9" s="5" customFormat="1" ht="24" x14ac:dyDescent="0.25">
      <c r="A176" s="25" t="s">
        <v>16</v>
      </c>
      <c r="B176" s="157" t="s">
        <v>4</v>
      </c>
      <c r="C176" s="143" t="s">
        <v>223</v>
      </c>
      <c r="D176" s="143" t="s">
        <v>196</v>
      </c>
      <c r="E176" s="143">
        <v>200</v>
      </c>
      <c r="F176" s="41">
        <f>F177</f>
        <v>300000</v>
      </c>
      <c r="G176" s="41">
        <f>G177</f>
        <v>300000</v>
      </c>
      <c r="H176" s="52"/>
      <c r="I176" s="134"/>
    </row>
    <row r="177" spans="1:9" s="5" customFormat="1" ht="24" x14ac:dyDescent="0.25">
      <c r="A177" s="25" t="s">
        <v>18</v>
      </c>
      <c r="B177" s="157" t="s">
        <v>4</v>
      </c>
      <c r="C177" s="143" t="s">
        <v>223</v>
      </c>
      <c r="D177" s="143" t="s">
        <v>196</v>
      </c>
      <c r="E177" s="143">
        <v>240</v>
      </c>
      <c r="F177" s="41">
        <v>300000</v>
      </c>
      <c r="G177" s="41">
        <f>300000</f>
        <v>300000</v>
      </c>
      <c r="H177" s="52"/>
      <c r="I177" s="134"/>
    </row>
    <row r="178" spans="1:9" s="5" customFormat="1" ht="24" x14ac:dyDescent="0.25">
      <c r="A178" s="25" t="s">
        <v>91</v>
      </c>
      <c r="B178" s="157" t="s">
        <v>4</v>
      </c>
      <c r="C178" s="143" t="s">
        <v>223</v>
      </c>
      <c r="D178" s="143" t="s">
        <v>177</v>
      </c>
      <c r="E178" s="143"/>
      <c r="F178" s="41">
        <f>F179</f>
        <v>800000</v>
      </c>
      <c r="G178" s="41">
        <f>G179</f>
        <v>600000</v>
      </c>
      <c r="H178" s="52"/>
      <c r="I178" s="134"/>
    </row>
    <row r="179" spans="1:9" s="5" customFormat="1" ht="24" x14ac:dyDescent="0.25">
      <c r="A179" s="24" t="s">
        <v>16</v>
      </c>
      <c r="B179" s="157" t="s">
        <v>4</v>
      </c>
      <c r="C179" s="143" t="s">
        <v>223</v>
      </c>
      <c r="D179" s="143" t="s">
        <v>177</v>
      </c>
      <c r="E179" s="143" t="s">
        <v>17</v>
      </c>
      <c r="F179" s="41">
        <f>F180</f>
        <v>800000</v>
      </c>
      <c r="G179" s="41">
        <f>G180</f>
        <v>600000</v>
      </c>
      <c r="H179" s="52"/>
      <c r="I179" s="134"/>
    </row>
    <row r="180" spans="1:9" s="5" customFormat="1" ht="24" x14ac:dyDescent="0.25">
      <c r="A180" s="25" t="s">
        <v>18</v>
      </c>
      <c r="B180" s="157" t="s">
        <v>4</v>
      </c>
      <c r="C180" s="143" t="s">
        <v>223</v>
      </c>
      <c r="D180" s="143" t="s">
        <v>177</v>
      </c>
      <c r="E180" s="143" t="s">
        <v>19</v>
      </c>
      <c r="F180" s="41">
        <v>800000</v>
      </c>
      <c r="G180" s="41">
        <v>600000</v>
      </c>
      <c r="H180" s="52"/>
      <c r="I180" s="134"/>
    </row>
    <row r="181" spans="1:9" s="5" customFormat="1" ht="36" hidden="1" x14ac:dyDescent="0.25">
      <c r="A181" s="25" t="s">
        <v>254</v>
      </c>
      <c r="B181" s="157" t="s">
        <v>4</v>
      </c>
      <c r="C181" s="143" t="s">
        <v>223</v>
      </c>
      <c r="D181" s="143" t="s">
        <v>255</v>
      </c>
      <c r="E181" s="143"/>
      <c r="F181" s="41">
        <f>F182</f>
        <v>0</v>
      </c>
      <c r="G181" s="41">
        <f>G182</f>
        <v>0</v>
      </c>
      <c r="H181" s="52"/>
      <c r="I181" s="134"/>
    </row>
    <row r="182" spans="1:9" s="5" customFormat="1" ht="24" hidden="1" x14ac:dyDescent="0.25">
      <c r="A182" s="24" t="s">
        <v>16</v>
      </c>
      <c r="B182" s="157" t="s">
        <v>4</v>
      </c>
      <c r="C182" s="143" t="s">
        <v>223</v>
      </c>
      <c r="D182" s="143" t="s">
        <v>255</v>
      </c>
      <c r="E182" s="143" t="s">
        <v>17</v>
      </c>
      <c r="F182" s="41">
        <f>F183</f>
        <v>0</v>
      </c>
      <c r="G182" s="41">
        <f>G183</f>
        <v>0</v>
      </c>
      <c r="H182" s="52"/>
      <c r="I182" s="134"/>
    </row>
    <row r="183" spans="1:9" s="5" customFormat="1" ht="24" hidden="1" x14ac:dyDescent="0.25">
      <c r="A183" s="25" t="s">
        <v>18</v>
      </c>
      <c r="B183" s="157" t="s">
        <v>4</v>
      </c>
      <c r="C183" s="143" t="s">
        <v>223</v>
      </c>
      <c r="D183" s="143" t="s">
        <v>255</v>
      </c>
      <c r="E183" s="143" t="s">
        <v>19</v>
      </c>
      <c r="F183" s="41">
        <v>0</v>
      </c>
      <c r="G183" s="41">
        <v>0</v>
      </c>
      <c r="H183" s="52"/>
      <c r="I183" s="134"/>
    </row>
    <row r="184" spans="1:9" s="5" customFormat="1" ht="36" hidden="1" x14ac:dyDescent="0.25">
      <c r="A184" s="25" t="s">
        <v>406</v>
      </c>
      <c r="B184" s="157" t="s">
        <v>4</v>
      </c>
      <c r="C184" s="143" t="s">
        <v>223</v>
      </c>
      <c r="D184" s="164" t="s">
        <v>405</v>
      </c>
      <c r="E184" s="143"/>
      <c r="F184" s="46">
        <f>F185</f>
        <v>0</v>
      </c>
      <c r="G184" s="46">
        <f>G185</f>
        <v>0</v>
      </c>
      <c r="H184" s="52"/>
      <c r="I184" s="134"/>
    </row>
    <row r="185" spans="1:9" s="5" customFormat="1" ht="24" hidden="1" x14ac:dyDescent="0.25">
      <c r="A185" s="24" t="s">
        <v>398</v>
      </c>
      <c r="B185" s="157" t="s">
        <v>4</v>
      </c>
      <c r="C185" s="143" t="s">
        <v>223</v>
      </c>
      <c r="D185" s="143" t="s">
        <v>405</v>
      </c>
      <c r="E185" s="143" t="s">
        <v>17</v>
      </c>
      <c r="F185" s="41">
        <f>F186</f>
        <v>0</v>
      </c>
      <c r="G185" s="41">
        <f>G186</f>
        <v>0</v>
      </c>
      <c r="H185" s="52"/>
      <c r="I185" s="134"/>
    </row>
    <row r="186" spans="1:9" s="5" customFormat="1" ht="24" hidden="1" x14ac:dyDescent="0.25">
      <c r="A186" s="25" t="s">
        <v>399</v>
      </c>
      <c r="B186" s="157" t="s">
        <v>4</v>
      </c>
      <c r="C186" s="143" t="s">
        <v>223</v>
      </c>
      <c r="D186" s="143" t="s">
        <v>405</v>
      </c>
      <c r="E186" s="143" t="s">
        <v>19</v>
      </c>
      <c r="F186" s="41"/>
      <c r="G186" s="41"/>
      <c r="H186" s="52"/>
      <c r="I186" s="134"/>
    </row>
    <row r="187" spans="1:9" s="5" customFormat="1" ht="36" hidden="1" x14ac:dyDescent="0.25">
      <c r="A187" s="25" t="s">
        <v>224</v>
      </c>
      <c r="B187" s="157" t="s">
        <v>4</v>
      </c>
      <c r="C187" s="143" t="s">
        <v>223</v>
      </c>
      <c r="D187" s="143" t="s">
        <v>251</v>
      </c>
      <c r="E187" s="143"/>
      <c r="F187" s="41">
        <f>F188</f>
        <v>0</v>
      </c>
      <c r="G187" s="41">
        <f>G188</f>
        <v>0</v>
      </c>
      <c r="H187" s="52"/>
      <c r="I187" s="134"/>
    </row>
    <row r="188" spans="1:9" s="5" customFormat="1" ht="24" hidden="1" x14ac:dyDescent="0.25">
      <c r="A188" s="24" t="s">
        <v>16</v>
      </c>
      <c r="B188" s="157" t="s">
        <v>4</v>
      </c>
      <c r="C188" s="143" t="s">
        <v>223</v>
      </c>
      <c r="D188" s="143" t="s">
        <v>251</v>
      </c>
      <c r="E188" s="143" t="s">
        <v>17</v>
      </c>
      <c r="F188" s="41">
        <f>F189</f>
        <v>0</v>
      </c>
      <c r="G188" s="41">
        <f>G189</f>
        <v>0</v>
      </c>
      <c r="H188" s="52"/>
      <c r="I188" s="134"/>
    </row>
    <row r="189" spans="1:9" s="5" customFormat="1" ht="24" hidden="1" x14ac:dyDescent="0.25">
      <c r="A189" s="25" t="s">
        <v>18</v>
      </c>
      <c r="B189" s="157" t="s">
        <v>4</v>
      </c>
      <c r="C189" s="143" t="s">
        <v>223</v>
      </c>
      <c r="D189" s="143" t="s">
        <v>251</v>
      </c>
      <c r="E189" s="143" t="s">
        <v>19</v>
      </c>
      <c r="F189" s="41"/>
      <c r="G189" s="41"/>
      <c r="H189" s="52"/>
      <c r="I189" s="134"/>
    </row>
    <row r="190" spans="1:9" s="48" customFormat="1" ht="15.75" x14ac:dyDescent="0.25">
      <c r="A190" s="138" t="s">
        <v>239</v>
      </c>
      <c r="B190" s="152" t="s">
        <v>4</v>
      </c>
      <c r="C190" s="153" t="s">
        <v>49</v>
      </c>
      <c r="D190" s="155"/>
      <c r="E190" s="153"/>
      <c r="F190" s="47">
        <f>F191+F230+F264</f>
        <v>17904655.629999999</v>
      </c>
      <c r="G190" s="47">
        <f>G191+G230+G264</f>
        <v>17899699.079999998</v>
      </c>
      <c r="H190" s="54"/>
      <c r="I190" s="66"/>
    </row>
    <row r="191" spans="1:9" s="5" customFormat="1" ht="15.75" x14ac:dyDescent="0.25">
      <c r="A191" s="15" t="s">
        <v>50</v>
      </c>
      <c r="B191" s="156" t="s">
        <v>4</v>
      </c>
      <c r="C191" s="156" t="s">
        <v>51</v>
      </c>
      <c r="D191" s="156"/>
      <c r="E191" s="156"/>
      <c r="F191" s="40">
        <f>F225+F192+F208</f>
        <v>540000</v>
      </c>
      <c r="G191" s="40">
        <f>G225+G192+G208</f>
        <v>540000</v>
      </c>
      <c r="H191" s="52"/>
      <c r="I191" s="134"/>
    </row>
    <row r="192" spans="1:9" s="5" customFormat="1" ht="24" x14ac:dyDescent="0.25">
      <c r="A192" s="26" t="s">
        <v>109</v>
      </c>
      <c r="B192" s="143" t="s">
        <v>4</v>
      </c>
      <c r="C192" s="143" t="s">
        <v>51</v>
      </c>
      <c r="D192" s="143" t="s">
        <v>113</v>
      </c>
      <c r="E192" s="143"/>
      <c r="F192" s="41">
        <f>F193</f>
        <v>390000</v>
      </c>
      <c r="G192" s="41">
        <f>G193</f>
        <v>390000</v>
      </c>
      <c r="H192" s="52"/>
      <c r="I192" s="134"/>
    </row>
    <row r="193" spans="1:9" s="5" customFormat="1" ht="24" x14ac:dyDescent="0.25">
      <c r="A193" s="36" t="s">
        <v>164</v>
      </c>
      <c r="B193" s="157" t="s">
        <v>4</v>
      </c>
      <c r="C193" s="143" t="s">
        <v>51</v>
      </c>
      <c r="D193" s="143" t="s">
        <v>140</v>
      </c>
      <c r="E193" s="143"/>
      <c r="F193" s="41">
        <f>F194+F197+F200+F205</f>
        <v>390000</v>
      </c>
      <c r="G193" s="41">
        <f>G194+G197+G200+G205</f>
        <v>390000</v>
      </c>
      <c r="H193" s="52"/>
      <c r="I193" s="134"/>
    </row>
    <row r="194" spans="1:9" s="5" customFormat="1" ht="48" hidden="1" x14ac:dyDescent="0.25">
      <c r="A194" s="25" t="s">
        <v>397</v>
      </c>
      <c r="B194" s="161" t="s">
        <v>4</v>
      </c>
      <c r="C194" s="161" t="s">
        <v>51</v>
      </c>
      <c r="D194" s="143" t="s">
        <v>396</v>
      </c>
      <c r="E194" s="151"/>
      <c r="F194" s="41">
        <f>F195</f>
        <v>0</v>
      </c>
      <c r="G194" s="41">
        <f>G195</f>
        <v>0</v>
      </c>
      <c r="H194" s="52"/>
      <c r="I194" s="134"/>
    </row>
    <row r="195" spans="1:9" s="5" customFormat="1" ht="24" hidden="1" x14ac:dyDescent="0.25">
      <c r="A195" s="25" t="s">
        <v>398</v>
      </c>
      <c r="B195" s="157" t="s">
        <v>4</v>
      </c>
      <c r="C195" s="143" t="s">
        <v>51</v>
      </c>
      <c r="D195" s="143" t="s">
        <v>396</v>
      </c>
      <c r="E195" s="143" t="s">
        <v>17</v>
      </c>
      <c r="F195" s="41">
        <f>F196</f>
        <v>0</v>
      </c>
      <c r="G195" s="41">
        <f>G196</f>
        <v>0</v>
      </c>
      <c r="H195" s="52"/>
      <c r="I195" s="134"/>
    </row>
    <row r="196" spans="1:9" s="5" customFormat="1" ht="24" hidden="1" x14ac:dyDescent="0.25">
      <c r="A196" s="25" t="s">
        <v>399</v>
      </c>
      <c r="B196" s="157" t="s">
        <v>4</v>
      </c>
      <c r="C196" s="143" t="s">
        <v>51</v>
      </c>
      <c r="D196" s="143" t="s">
        <v>396</v>
      </c>
      <c r="E196" s="143" t="s">
        <v>19</v>
      </c>
      <c r="F196" s="41"/>
      <c r="G196" s="41"/>
      <c r="H196" s="52"/>
      <c r="I196" s="134"/>
    </row>
    <row r="197" spans="1:9" s="5" customFormat="1" ht="48" x14ac:dyDescent="0.25">
      <c r="A197" s="24" t="s">
        <v>74</v>
      </c>
      <c r="B197" s="157" t="s">
        <v>4</v>
      </c>
      <c r="C197" s="143" t="s">
        <v>51</v>
      </c>
      <c r="D197" s="143" t="s">
        <v>137</v>
      </c>
      <c r="E197" s="143"/>
      <c r="F197" s="41">
        <f t="shared" ref="F197:G198" si="18">F198</f>
        <v>300000</v>
      </c>
      <c r="G197" s="41">
        <f t="shared" si="18"/>
        <v>300000</v>
      </c>
      <c r="H197" s="52"/>
      <c r="I197" s="134"/>
    </row>
    <row r="198" spans="1:9" s="5" customFormat="1" ht="24" x14ac:dyDescent="0.25">
      <c r="A198" s="24" t="s">
        <v>16</v>
      </c>
      <c r="B198" s="157" t="s">
        <v>4</v>
      </c>
      <c r="C198" s="143" t="s">
        <v>51</v>
      </c>
      <c r="D198" s="143" t="s">
        <v>137</v>
      </c>
      <c r="E198" s="143" t="s">
        <v>17</v>
      </c>
      <c r="F198" s="41">
        <f t="shared" si="18"/>
        <v>300000</v>
      </c>
      <c r="G198" s="41">
        <f t="shared" si="18"/>
        <v>300000</v>
      </c>
      <c r="H198" s="52"/>
      <c r="I198" s="134"/>
    </row>
    <row r="199" spans="1:9" s="5" customFormat="1" ht="24" x14ac:dyDescent="0.25">
      <c r="A199" s="25" t="s">
        <v>18</v>
      </c>
      <c r="B199" s="157" t="s">
        <v>4</v>
      </c>
      <c r="C199" s="143" t="s">
        <v>51</v>
      </c>
      <c r="D199" s="143" t="s">
        <v>137</v>
      </c>
      <c r="E199" s="143" t="s">
        <v>19</v>
      </c>
      <c r="F199" s="41">
        <v>300000</v>
      </c>
      <c r="G199" s="41">
        <v>300000</v>
      </c>
      <c r="H199" s="52"/>
      <c r="I199" s="134"/>
    </row>
    <row r="200" spans="1:9" s="5" customFormat="1" ht="15.75" x14ac:dyDescent="0.25">
      <c r="A200" s="25" t="s">
        <v>241</v>
      </c>
      <c r="B200" s="157" t="s">
        <v>4</v>
      </c>
      <c r="C200" s="143" t="s">
        <v>51</v>
      </c>
      <c r="D200" s="143" t="s">
        <v>240</v>
      </c>
      <c r="E200" s="143"/>
      <c r="F200" s="41">
        <f>F201+F203</f>
        <v>90000</v>
      </c>
      <c r="G200" s="41">
        <f>G201+G203</f>
        <v>90000</v>
      </c>
      <c r="H200" s="52"/>
      <c r="I200" s="134"/>
    </row>
    <row r="201" spans="1:9" s="5" customFormat="1" ht="24" x14ac:dyDescent="0.25">
      <c r="A201" s="24" t="s">
        <v>16</v>
      </c>
      <c r="B201" s="157" t="s">
        <v>4</v>
      </c>
      <c r="C201" s="143" t="s">
        <v>51</v>
      </c>
      <c r="D201" s="143" t="s">
        <v>240</v>
      </c>
      <c r="E201" s="143" t="s">
        <v>17</v>
      </c>
      <c r="F201" s="41">
        <f>F202</f>
        <v>90000</v>
      </c>
      <c r="G201" s="41">
        <f>G202</f>
        <v>90000</v>
      </c>
      <c r="H201" s="52"/>
      <c r="I201" s="134"/>
    </row>
    <row r="202" spans="1:9" s="5" customFormat="1" ht="24" x14ac:dyDescent="0.25">
      <c r="A202" s="25" t="s">
        <v>18</v>
      </c>
      <c r="B202" s="157" t="s">
        <v>4</v>
      </c>
      <c r="C202" s="143" t="s">
        <v>51</v>
      </c>
      <c r="D202" s="143" t="s">
        <v>240</v>
      </c>
      <c r="E202" s="143" t="s">
        <v>19</v>
      </c>
      <c r="F202" s="41">
        <v>90000</v>
      </c>
      <c r="G202" s="41">
        <v>90000</v>
      </c>
      <c r="H202" s="52"/>
      <c r="I202" s="134"/>
    </row>
    <row r="203" spans="1:9" s="5" customFormat="1" ht="24" hidden="1" x14ac:dyDescent="0.25">
      <c r="A203" s="25" t="s">
        <v>302</v>
      </c>
      <c r="B203" s="157" t="s">
        <v>4</v>
      </c>
      <c r="C203" s="143" t="s">
        <v>51</v>
      </c>
      <c r="D203" s="143" t="s">
        <v>240</v>
      </c>
      <c r="E203" s="143" t="s">
        <v>304</v>
      </c>
      <c r="F203" s="41">
        <f>F204</f>
        <v>0</v>
      </c>
      <c r="G203" s="41">
        <f>G204</f>
        <v>0</v>
      </c>
      <c r="H203" s="52"/>
      <c r="I203" s="134"/>
    </row>
    <row r="204" spans="1:9" s="5" customFormat="1" ht="15.75" hidden="1" x14ac:dyDescent="0.25">
      <c r="A204" s="25" t="s">
        <v>303</v>
      </c>
      <c r="B204" s="157" t="s">
        <v>4</v>
      </c>
      <c r="C204" s="143" t="s">
        <v>51</v>
      </c>
      <c r="D204" s="143" t="s">
        <v>240</v>
      </c>
      <c r="E204" s="143" t="s">
        <v>305</v>
      </c>
      <c r="F204" s="41"/>
      <c r="G204" s="41"/>
      <c r="H204" s="52"/>
      <c r="I204" s="134"/>
    </row>
    <row r="205" spans="1:9" s="5" customFormat="1" ht="24" hidden="1" x14ac:dyDescent="0.25">
      <c r="A205" s="24" t="s">
        <v>250</v>
      </c>
      <c r="B205" s="157" t="s">
        <v>4</v>
      </c>
      <c r="C205" s="143" t="s">
        <v>51</v>
      </c>
      <c r="D205" s="143" t="s">
        <v>249</v>
      </c>
      <c r="E205" s="143"/>
      <c r="F205" s="41">
        <f>F206</f>
        <v>0</v>
      </c>
      <c r="G205" s="41">
        <f>G206</f>
        <v>0</v>
      </c>
      <c r="H205" s="52"/>
      <c r="I205" s="134"/>
    </row>
    <row r="206" spans="1:9" s="5" customFormat="1" ht="15.75" hidden="1" x14ac:dyDescent="0.25">
      <c r="A206" s="24" t="s">
        <v>64</v>
      </c>
      <c r="B206" s="157" t="s">
        <v>4</v>
      </c>
      <c r="C206" s="143" t="s">
        <v>51</v>
      </c>
      <c r="D206" s="143" t="s">
        <v>249</v>
      </c>
      <c r="E206" s="143" t="s">
        <v>98</v>
      </c>
      <c r="F206" s="41">
        <f>F207</f>
        <v>0</v>
      </c>
      <c r="G206" s="41">
        <f>G207</f>
        <v>0</v>
      </c>
      <c r="H206" s="52"/>
      <c r="I206" s="134"/>
    </row>
    <row r="207" spans="1:9" s="5" customFormat="1" ht="15.75" hidden="1" x14ac:dyDescent="0.25">
      <c r="A207" s="24" t="s">
        <v>233</v>
      </c>
      <c r="B207" s="157" t="s">
        <v>4</v>
      </c>
      <c r="C207" s="143" t="s">
        <v>51</v>
      </c>
      <c r="D207" s="143" t="s">
        <v>249</v>
      </c>
      <c r="E207" s="143" t="s">
        <v>99</v>
      </c>
      <c r="F207" s="41"/>
      <c r="G207" s="41">
        <v>0</v>
      </c>
      <c r="H207" s="52"/>
      <c r="I207" s="134"/>
    </row>
    <row r="208" spans="1:9" s="5" customFormat="1" ht="24" hidden="1" x14ac:dyDescent="0.25">
      <c r="A208" s="38" t="s">
        <v>242</v>
      </c>
      <c r="B208" s="143" t="s">
        <v>4</v>
      </c>
      <c r="C208" s="143" t="s">
        <v>51</v>
      </c>
      <c r="D208" s="143" t="s">
        <v>243</v>
      </c>
      <c r="E208" s="143"/>
      <c r="F208" s="41">
        <f>F209</f>
        <v>0</v>
      </c>
      <c r="G208" s="41">
        <f>G209</f>
        <v>0</v>
      </c>
      <c r="H208" s="52"/>
      <c r="I208" s="134"/>
    </row>
    <row r="209" spans="1:10" s="5" customFormat="1" ht="24" hidden="1" x14ac:dyDescent="0.25">
      <c r="A209" s="35" t="s">
        <v>267</v>
      </c>
      <c r="B209" s="157" t="s">
        <v>4</v>
      </c>
      <c r="C209" s="143" t="s">
        <v>51</v>
      </c>
      <c r="D209" s="143" t="s">
        <v>268</v>
      </c>
      <c r="E209" s="143"/>
      <c r="F209" s="41">
        <f>F215+F220+F210</f>
        <v>0</v>
      </c>
      <c r="G209" s="41">
        <f>G215+G220+G210</f>
        <v>0</v>
      </c>
      <c r="H209" s="52"/>
      <c r="I209" s="134"/>
    </row>
    <row r="210" spans="1:10" s="48" customFormat="1" ht="36" hidden="1" x14ac:dyDescent="0.25">
      <c r="A210" s="25" t="s">
        <v>275</v>
      </c>
      <c r="B210" s="157" t="s">
        <v>4</v>
      </c>
      <c r="C210" s="143" t="s">
        <v>51</v>
      </c>
      <c r="D210" s="143" t="s">
        <v>274</v>
      </c>
      <c r="E210" s="143"/>
      <c r="F210" s="47">
        <f>F213+F211</f>
        <v>0</v>
      </c>
      <c r="G210" s="47">
        <f>G213+G211</f>
        <v>0</v>
      </c>
      <c r="H210" s="54"/>
      <c r="I210" s="66"/>
    </row>
    <row r="211" spans="1:10" s="48" customFormat="1" ht="24" hidden="1" x14ac:dyDescent="0.25">
      <c r="A211" s="25" t="s">
        <v>302</v>
      </c>
      <c r="B211" s="157" t="s">
        <v>4</v>
      </c>
      <c r="C211" s="143" t="s">
        <v>51</v>
      </c>
      <c r="D211" s="143" t="s">
        <v>274</v>
      </c>
      <c r="E211" s="143" t="s">
        <v>304</v>
      </c>
      <c r="F211" s="58">
        <f>F212</f>
        <v>0</v>
      </c>
      <c r="G211" s="58">
        <f>G212</f>
        <v>0</v>
      </c>
      <c r="H211" s="54"/>
      <c r="I211" s="66"/>
    </row>
    <row r="212" spans="1:10" s="48" customFormat="1" ht="15.75" hidden="1" x14ac:dyDescent="0.25">
      <c r="A212" s="25" t="s">
        <v>303</v>
      </c>
      <c r="B212" s="157" t="s">
        <v>4</v>
      </c>
      <c r="C212" s="143" t="s">
        <v>51</v>
      </c>
      <c r="D212" s="143" t="s">
        <v>274</v>
      </c>
      <c r="E212" s="143" t="s">
        <v>305</v>
      </c>
      <c r="F212" s="41"/>
      <c r="G212" s="41"/>
      <c r="H212" s="54"/>
      <c r="I212" s="66"/>
      <c r="J212" s="136"/>
    </row>
    <row r="213" spans="1:10" s="48" customFormat="1" ht="15.75" hidden="1" x14ac:dyDescent="0.25">
      <c r="A213" s="17" t="s">
        <v>20</v>
      </c>
      <c r="B213" s="157" t="s">
        <v>4</v>
      </c>
      <c r="C213" s="143" t="s">
        <v>51</v>
      </c>
      <c r="D213" s="143" t="s">
        <v>274</v>
      </c>
      <c r="E213" s="143" t="s">
        <v>21</v>
      </c>
      <c r="F213" s="41">
        <f>F214</f>
        <v>0</v>
      </c>
      <c r="G213" s="41">
        <f>G214</f>
        <v>0</v>
      </c>
      <c r="H213" s="55"/>
      <c r="I213" s="66"/>
    </row>
    <row r="214" spans="1:10" s="48" customFormat="1" ht="15.75" hidden="1" x14ac:dyDescent="0.25">
      <c r="A214" s="17" t="s">
        <v>22</v>
      </c>
      <c r="B214" s="157" t="s">
        <v>4</v>
      </c>
      <c r="C214" s="143" t="s">
        <v>51</v>
      </c>
      <c r="D214" s="143" t="s">
        <v>274</v>
      </c>
      <c r="E214" s="143" t="s">
        <v>23</v>
      </c>
      <c r="F214" s="41"/>
      <c r="G214" s="41"/>
      <c r="H214" s="55"/>
      <c r="I214" s="66"/>
      <c r="J214" s="136"/>
    </row>
    <row r="215" spans="1:10" s="5" customFormat="1" ht="24" hidden="1" x14ac:dyDescent="0.25">
      <c r="A215" s="25" t="s">
        <v>269</v>
      </c>
      <c r="B215" s="157" t="s">
        <v>4</v>
      </c>
      <c r="C215" s="143" t="s">
        <v>51</v>
      </c>
      <c r="D215" s="143" t="s">
        <v>270</v>
      </c>
      <c r="E215" s="143"/>
      <c r="F215" s="41">
        <f>F218+F216</f>
        <v>0</v>
      </c>
      <c r="G215" s="41">
        <f>G218+G216</f>
        <v>0</v>
      </c>
      <c r="H215" s="52"/>
      <c r="I215" s="134"/>
    </row>
    <row r="216" spans="1:10" s="5" customFormat="1" ht="24" hidden="1" x14ac:dyDescent="0.25">
      <c r="A216" s="25" t="s">
        <v>302</v>
      </c>
      <c r="B216" s="157" t="s">
        <v>4</v>
      </c>
      <c r="C216" s="143" t="s">
        <v>51</v>
      </c>
      <c r="D216" s="143" t="s">
        <v>270</v>
      </c>
      <c r="E216" s="143" t="s">
        <v>304</v>
      </c>
      <c r="F216" s="58">
        <f>F217</f>
        <v>0</v>
      </c>
      <c r="G216" s="58">
        <f>G217</f>
        <v>0</v>
      </c>
      <c r="H216" s="52"/>
      <c r="I216" s="134"/>
    </row>
    <row r="217" spans="1:10" s="5" customFormat="1" ht="15.75" hidden="1" x14ac:dyDescent="0.25">
      <c r="A217" s="25" t="s">
        <v>303</v>
      </c>
      <c r="B217" s="157" t="s">
        <v>4</v>
      </c>
      <c r="C217" s="143" t="s">
        <v>51</v>
      </c>
      <c r="D217" s="143" t="s">
        <v>270</v>
      </c>
      <c r="E217" s="143" t="s">
        <v>305</v>
      </c>
      <c r="F217" s="41"/>
      <c r="G217" s="41"/>
      <c r="H217" s="52"/>
      <c r="I217" s="134"/>
      <c r="J217" s="137"/>
    </row>
    <row r="218" spans="1:10" s="5" customFormat="1" ht="15.75" hidden="1" x14ac:dyDescent="0.25">
      <c r="A218" s="17" t="s">
        <v>20</v>
      </c>
      <c r="B218" s="157" t="s">
        <v>4</v>
      </c>
      <c r="C218" s="143" t="s">
        <v>51</v>
      </c>
      <c r="D218" s="143" t="s">
        <v>270</v>
      </c>
      <c r="E218" s="143" t="s">
        <v>21</v>
      </c>
      <c r="F218" s="41">
        <f>F219</f>
        <v>0</v>
      </c>
      <c r="G218" s="41">
        <f>G219</f>
        <v>0</v>
      </c>
      <c r="H218" s="56"/>
      <c r="I218" s="134"/>
    </row>
    <row r="219" spans="1:10" s="5" customFormat="1" ht="15.75" hidden="1" x14ac:dyDescent="0.25">
      <c r="A219" s="17" t="s">
        <v>22</v>
      </c>
      <c r="B219" s="157" t="s">
        <v>4</v>
      </c>
      <c r="C219" s="143" t="s">
        <v>51</v>
      </c>
      <c r="D219" s="143" t="s">
        <v>270</v>
      </c>
      <c r="E219" s="143" t="s">
        <v>23</v>
      </c>
      <c r="F219" s="41"/>
      <c r="G219" s="41"/>
      <c r="H219" s="56"/>
      <c r="I219" s="134"/>
    </row>
    <row r="220" spans="1:10" s="5" customFormat="1" ht="24" hidden="1" x14ac:dyDescent="0.25">
      <c r="A220" s="25" t="s">
        <v>271</v>
      </c>
      <c r="B220" s="157" t="s">
        <v>4</v>
      </c>
      <c r="C220" s="143" t="s">
        <v>51</v>
      </c>
      <c r="D220" s="143" t="s">
        <v>272</v>
      </c>
      <c r="E220" s="143"/>
      <c r="F220" s="41">
        <f>F223+F221</f>
        <v>0</v>
      </c>
      <c r="G220" s="41">
        <f>G223+G221</f>
        <v>0</v>
      </c>
      <c r="H220" s="52"/>
      <c r="I220" s="134"/>
    </row>
    <row r="221" spans="1:10" s="5" customFormat="1" ht="24" hidden="1" x14ac:dyDescent="0.25">
      <c r="A221" s="25" t="s">
        <v>302</v>
      </c>
      <c r="B221" s="157" t="s">
        <v>4</v>
      </c>
      <c r="C221" s="143" t="s">
        <v>51</v>
      </c>
      <c r="D221" s="143" t="s">
        <v>272</v>
      </c>
      <c r="E221" s="143" t="s">
        <v>304</v>
      </c>
      <c r="F221" s="58">
        <f>F222</f>
        <v>0</v>
      </c>
      <c r="G221" s="58">
        <f>G222</f>
        <v>0</v>
      </c>
      <c r="H221" s="52"/>
      <c r="I221" s="134"/>
    </row>
    <row r="222" spans="1:10" s="5" customFormat="1" ht="15.75" hidden="1" x14ac:dyDescent="0.25">
      <c r="A222" s="25" t="s">
        <v>303</v>
      </c>
      <c r="B222" s="157" t="s">
        <v>4</v>
      </c>
      <c r="C222" s="143" t="s">
        <v>51</v>
      </c>
      <c r="D222" s="143" t="s">
        <v>272</v>
      </c>
      <c r="E222" s="143" t="s">
        <v>305</v>
      </c>
      <c r="F222" s="41"/>
      <c r="G222" s="41"/>
      <c r="H222" s="52"/>
      <c r="I222" s="134"/>
    </row>
    <row r="223" spans="1:10" s="5" customFormat="1" ht="15.75" hidden="1" x14ac:dyDescent="0.25">
      <c r="A223" s="17" t="s">
        <v>20</v>
      </c>
      <c r="B223" s="157" t="s">
        <v>4</v>
      </c>
      <c r="C223" s="143" t="s">
        <v>51</v>
      </c>
      <c r="D223" s="143" t="s">
        <v>272</v>
      </c>
      <c r="E223" s="143" t="s">
        <v>21</v>
      </c>
      <c r="F223" s="41">
        <f>F224</f>
        <v>0</v>
      </c>
      <c r="G223" s="41">
        <f>G224</f>
        <v>0</v>
      </c>
      <c r="H223" s="52"/>
      <c r="I223" s="134"/>
    </row>
    <row r="224" spans="1:10" s="5" customFormat="1" ht="15.75" hidden="1" x14ac:dyDescent="0.25">
      <c r="A224" s="17" t="s">
        <v>22</v>
      </c>
      <c r="B224" s="157" t="s">
        <v>4</v>
      </c>
      <c r="C224" s="143" t="s">
        <v>51</v>
      </c>
      <c r="D224" s="143" t="s">
        <v>272</v>
      </c>
      <c r="E224" s="143" t="s">
        <v>23</v>
      </c>
      <c r="F224" s="41"/>
      <c r="G224" s="41"/>
      <c r="H224" s="52"/>
      <c r="I224" s="134"/>
    </row>
    <row r="225" spans="1:9" s="5" customFormat="1" ht="24" x14ac:dyDescent="0.25">
      <c r="A225" s="26" t="s">
        <v>87</v>
      </c>
      <c r="B225" s="143" t="s">
        <v>4</v>
      </c>
      <c r="C225" s="143" t="s">
        <v>51</v>
      </c>
      <c r="D225" s="143" t="s">
        <v>88</v>
      </c>
      <c r="E225" s="143"/>
      <c r="F225" s="41">
        <f t="shared" ref="F225:G228" si="19">F226</f>
        <v>150000</v>
      </c>
      <c r="G225" s="41">
        <f t="shared" si="19"/>
        <v>150000</v>
      </c>
      <c r="H225" s="52"/>
      <c r="I225" s="134"/>
    </row>
    <row r="226" spans="1:9" s="5" customFormat="1" ht="24" x14ac:dyDescent="0.25">
      <c r="A226" s="35" t="s">
        <v>160</v>
      </c>
      <c r="B226" s="157" t="s">
        <v>4</v>
      </c>
      <c r="C226" s="143" t="s">
        <v>51</v>
      </c>
      <c r="D226" s="143" t="s">
        <v>123</v>
      </c>
      <c r="E226" s="143"/>
      <c r="F226" s="41">
        <f t="shared" si="19"/>
        <v>150000</v>
      </c>
      <c r="G226" s="41">
        <f t="shared" si="19"/>
        <v>150000</v>
      </c>
      <c r="H226" s="52"/>
      <c r="I226" s="134"/>
    </row>
    <row r="227" spans="1:9" s="5" customFormat="1" ht="15.75" x14ac:dyDescent="0.25">
      <c r="A227" s="24" t="s">
        <v>89</v>
      </c>
      <c r="B227" s="157" t="s">
        <v>4</v>
      </c>
      <c r="C227" s="143" t="s">
        <v>51</v>
      </c>
      <c r="D227" s="143" t="s">
        <v>175</v>
      </c>
      <c r="E227" s="143"/>
      <c r="F227" s="41">
        <f t="shared" si="19"/>
        <v>150000</v>
      </c>
      <c r="G227" s="41">
        <f t="shared" si="19"/>
        <v>150000</v>
      </c>
      <c r="H227" s="52"/>
      <c r="I227" s="134"/>
    </row>
    <row r="228" spans="1:9" s="5" customFormat="1" ht="24" x14ac:dyDescent="0.25">
      <c r="A228" s="24" t="s">
        <v>16</v>
      </c>
      <c r="B228" s="157" t="s">
        <v>4</v>
      </c>
      <c r="C228" s="143" t="s">
        <v>51</v>
      </c>
      <c r="D228" s="143" t="s">
        <v>175</v>
      </c>
      <c r="E228" s="143">
        <v>200</v>
      </c>
      <c r="F228" s="41">
        <f t="shared" si="19"/>
        <v>150000</v>
      </c>
      <c r="G228" s="41">
        <f t="shared" si="19"/>
        <v>150000</v>
      </c>
      <c r="H228" s="52"/>
      <c r="I228" s="134"/>
    </row>
    <row r="229" spans="1:9" s="5" customFormat="1" ht="24" x14ac:dyDescent="0.25">
      <c r="A229" s="24" t="s">
        <v>18</v>
      </c>
      <c r="B229" s="157" t="s">
        <v>4</v>
      </c>
      <c r="C229" s="143" t="s">
        <v>51</v>
      </c>
      <c r="D229" s="143" t="s">
        <v>175</v>
      </c>
      <c r="E229" s="143">
        <v>240</v>
      </c>
      <c r="F229" s="41">
        <v>150000</v>
      </c>
      <c r="G229" s="41">
        <v>150000</v>
      </c>
      <c r="H229" s="52"/>
      <c r="I229" s="134"/>
    </row>
    <row r="230" spans="1:9" s="5" customFormat="1" ht="15.75" x14ac:dyDescent="0.25">
      <c r="A230" s="15" t="s">
        <v>52</v>
      </c>
      <c r="B230" s="156" t="s">
        <v>4</v>
      </c>
      <c r="C230" s="156" t="s">
        <v>53</v>
      </c>
      <c r="D230" s="156"/>
      <c r="E230" s="156"/>
      <c r="F230" s="40">
        <f>F231+F250</f>
        <v>2390000</v>
      </c>
      <c r="G230" s="40">
        <f>G231+G250</f>
        <v>1980000</v>
      </c>
      <c r="H230" s="51"/>
      <c r="I230" s="134"/>
    </row>
    <row r="231" spans="1:9" s="5" customFormat="1" ht="24" x14ac:dyDescent="0.25">
      <c r="A231" s="26" t="s">
        <v>109</v>
      </c>
      <c r="B231" s="143" t="s">
        <v>4</v>
      </c>
      <c r="C231" s="143" t="s">
        <v>53</v>
      </c>
      <c r="D231" s="143" t="s">
        <v>113</v>
      </c>
      <c r="E231" s="143"/>
      <c r="F231" s="41">
        <f>F232</f>
        <v>2390000</v>
      </c>
      <c r="G231" s="41">
        <f>G232</f>
        <v>1980000</v>
      </c>
      <c r="H231" s="56"/>
      <c r="I231" s="134"/>
    </row>
    <row r="232" spans="1:9" s="5" customFormat="1" ht="24" x14ac:dyDescent="0.25">
      <c r="A232" s="36" t="s">
        <v>165</v>
      </c>
      <c r="B232" s="157" t="s">
        <v>4</v>
      </c>
      <c r="C232" s="143" t="s">
        <v>53</v>
      </c>
      <c r="D232" s="143" t="s">
        <v>138</v>
      </c>
      <c r="E232" s="143"/>
      <c r="F232" s="41">
        <f>F233+F236+F242+F245</f>
        <v>2390000</v>
      </c>
      <c r="G232" s="41">
        <f>G233+G236+G242+G245</f>
        <v>1980000</v>
      </c>
      <c r="H232" s="56"/>
      <c r="I232" s="134"/>
    </row>
    <row r="233" spans="1:9" s="5" customFormat="1" ht="24" hidden="1" x14ac:dyDescent="0.25">
      <c r="A233" s="24" t="s">
        <v>226</v>
      </c>
      <c r="B233" s="157" t="s">
        <v>4</v>
      </c>
      <c r="C233" s="143" t="s">
        <v>53</v>
      </c>
      <c r="D233" s="143" t="s">
        <v>225</v>
      </c>
      <c r="E233" s="143"/>
      <c r="F233" s="41">
        <f>F234</f>
        <v>0</v>
      </c>
      <c r="G233" s="41">
        <f>G234</f>
        <v>0</v>
      </c>
      <c r="H233" s="56"/>
      <c r="I233" s="134"/>
    </row>
    <row r="234" spans="1:9" s="5" customFormat="1" ht="24" hidden="1" x14ac:dyDescent="0.25">
      <c r="A234" s="24" t="s">
        <v>16</v>
      </c>
      <c r="B234" s="157" t="s">
        <v>4</v>
      </c>
      <c r="C234" s="143" t="s">
        <v>53</v>
      </c>
      <c r="D234" s="143" t="s">
        <v>225</v>
      </c>
      <c r="E234" s="143" t="s">
        <v>17</v>
      </c>
      <c r="F234" s="41">
        <f>F235</f>
        <v>0</v>
      </c>
      <c r="G234" s="41">
        <f>G235</f>
        <v>0</v>
      </c>
      <c r="H234" s="52"/>
      <c r="I234" s="134"/>
    </row>
    <row r="235" spans="1:9" s="5" customFormat="1" ht="24" hidden="1" x14ac:dyDescent="0.25">
      <c r="A235" s="39" t="s">
        <v>18</v>
      </c>
      <c r="B235" s="157" t="s">
        <v>4</v>
      </c>
      <c r="C235" s="143" t="s">
        <v>53</v>
      </c>
      <c r="D235" s="143" t="s">
        <v>225</v>
      </c>
      <c r="E235" s="143" t="s">
        <v>19</v>
      </c>
      <c r="F235" s="41">
        <v>0</v>
      </c>
      <c r="G235" s="41">
        <v>0</v>
      </c>
      <c r="H235" s="52"/>
      <c r="I235" s="134"/>
    </row>
    <row r="236" spans="1:9" s="5" customFormat="1" ht="24" x14ac:dyDescent="0.25">
      <c r="A236" s="24" t="s">
        <v>54</v>
      </c>
      <c r="B236" s="157" t="s">
        <v>4</v>
      </c>
      <c r="C236" s="143" t="s">
        <v>53</v>
      </c>
      <c r="D236" s="143" t="s">
        <v>139</v>
      </c>
      <c r="E236" s="143"/>
      <c r="F236" s="41">
        <f>F237</f>
        <v>2000000</v>
      </c>
      <c r="G236" s="41">
        <f>G237</f>
        <v>1600000</v>
      </c>
      <c r="H236" s="52"/>
      <c r="I236" s="134"/>
    </row>
    <row r="237" spans="1:9" s="5" customFormat="1" ht="24" x14ac:dyDescent="0.25">
      <c r="A237" s="24" t="s">
        <v>16</v>
      </c>
      <c r="B237" s="157" t="s">
        <v>4</v>
      </c>
      <c r="C237" s="143" t="s">
        <v>53</v>
      </c>
      <c r="D237" s="143" t="s">
        <v>139</v>
      </c>
      <c r="E237" s="143" t="s">
        <v>17</v>
      </c>
      <c r="F237" s="41">
        <f>F238</f>
        <v>2000000</v>
      </c>
      <c r="G237" s="41">
        <f>G238</f>
        <v>1600000</v>
      </c>
      <c r="H237" s="52"/>
      <c r="I237" s="134"/>
    </row>
    <row r="238" spans="1:9" s="5" customFormat="1" ht="24" x14ac:dyDescent="0.25">
      <c r="A238" s="39" t="s">
        <v>18</v>
      </c>
      <c r="B238" s="157" t="s">
        <v>4</v>
      </c>
      <c r="C238" s="143" t="s">
        <v>53</v>
      </c>
      <c r="D238" s="143" t="s">
        <v>139</v>
      </c>
      <c r="E238" s="143" t="s">
        <v>19</v>
      </c>
      <c r="F238" s="41">
        <v>2000000</v>
      </c>
      <c r="G238" s="41">
        <v>1600000</v>
      </c>
      <c r="H238" s="52"/>
      <c r="I238" s="134"/>
    </row>
    <row r="239" spans="1:9" s="5" customFormat="1" ht="15.75" hidden="1" x14ac:dyDescent="0.25">
      <c r="A239" s="37" t="s">
        <v>207</v>
      </c>
      <c r="B239" s="161" t="s">
        <v>4</v>
      </c>
      <c r="C239" s="161" t="s">
        <v>53</v>
      </c>
      <c r="D239" s="161" t="s">
        <v>208</v>
      </c>
      <c r="E239" s="143"/>
      <c r="F239" s="41">
        <f>F240</f>
        <v>0</v>
      </c>
      <c r="G239" s="41">
        <f>G240</f>
        <v>0</v>
      </c>
      <c r="H239" s="52"/>
      <c r="I239" s="134"/>
    </row>
    <row r="240" spans="1:9" s="5" customFormat="1" ht="24" hidden="1" x14ac:dyDescent="0.25">
      <c r="A240" s="24" t="s">
        <v>16</v>
      </c>
      <c r="B240" s="157" t="s">
        <v>4</v>
      </c>
      <c r="C240" s="143" t="s">
        <v>53</v>
      </c>
      <c r="D240" s="143" t="s">
        <v>208</v>
      </c>
      <c r="E240" s="143" t="s">
        <v>17</v>
      </c>
      <c r="F240" s="41">
        <f>F241</f>
        <v>0</v>
      </c>
      <c r="G240" s="41">
        <f>G241</f>
        <v>0</v>
      </c>
      <c r="H240" s="52"/>
      <c r="I240" s="134"/>
    </row>
    <row r="241" spans="1:9" s="5" customFormat="1" ht="24" hidden="1" x14ac:dyDescent="0.25">
      <c r="A241" s="39" t="s">
        <v>18</v>
      </c>
      <c r="B241" s="157" t="s">
        <v>4</v>
      </c>
      <c r="C241" s="143" t="s">
        <v>53</v>
      </c>
      <c r="D241" s="143" t="s">
        <v>208</v>
      </c>
      <c r="E241" s="143" t="s">
        <v>19</v>
      </c>
      <c r="F241" s="41"/>
      <c r="G241" s="41"/>
      <c r="H241" s="52"/>
      <c r="I241" s="134"/>
    </row>
    <row r="242" spans="1:9" s="5" customFormat="1" ht="24" x14ac:dyDescent="0.25">
      <c r="A242" s="39" t="s">
        <v>180</v>
      </c>
      <c r="B242" s="157" t="s">
        <v>4</v>
      </c>
      <c r="C242" s="143" t="s">
        <v>53</v>
      </c>
      <c r="D242" s="143" t="s">
        <v>181</v>
      </c>
      <c r="E242" s="143"/>
      <c r="F242" s="41">
        <f t="shared" ref="F242:G243" si="20">F243</f>
        <v>60000</v>
      </c>
      <c r="G242" s="41">
        <f t="shared" si="20"/>
        <v>50000</v>
      </c>
      <c r="H242" s="52"/>
      <c r="I242" s="134"/>
    </row>
    <row r="243" spans="1:9" s="5" customFormat="1" ht="15.75" x14ac:dyDescent="0.25">
      <c r="A243" s="39" t="s">
        <v>63</v>
      </c>
      <c r="B243" s="157" t="s">
        <v>4</v>
      </c>
      <c r="C243" s="143" t="s">
        <v>53</v>
      </c>
      <c r="D243" s="143" t="s">
        <v>181</v>
      </c>
      <c r="E243" s="143" t="s">
        <v>98</v>
      </c>
      <c r="F243" s="41">
        <f t="shared" si="20"/>
        <v>60000</v>
      </c>
      <c r="G243" s="41">
        <f t="shared" si="20"/>
        <v>50000</v>
      </c>
      <c r="H243" s="52"/>
      <c r="I243" s="134"/>
    </row>
    <row r="244" spans="1:9" s="5" customFormat="1" ht="15.75" x14ac:dyDescent="0.25">
      <c r="A244" s="39" t="s">
        <v>64</v>
      </c>
      <c r="B244" s="157" t="s">
        <v>4</v>
      </c>
      <c r="C244" s="143" t="s">
        <v>53</v>
      </c>
      <c r="D244" s="143" t="s">
        <v>181</v>
      </c>
      <c r="E244" s="143" t="s">
        <v>99</v>
      </c>
      <c r="F244" s="41">
        <v>60000</v>
      </c>
      <c r="G244" s="41">
        <v>50000</v>
      </c>
      <c r="H244" s="52"/>
      <c r="I244" s="134"/>
    </row>
    <row r="245" spans="1:9" s="5" customFormat="1" ht="36" x14ac:dyDescent="0.25">
      <c r="A245" s="39" t="s">
        <v>179</v>
      </c>
      <c r="B245" s="157" t="s">
        <v>4</v>
      </c>
      <c r="C245" s="143" t="s">
        <v>53</v>
      </c>
      <c r="D245" s="143" t="s">
        <v>178</v>
      </c>
      <c r="E245" s="143"/>
      <c r="F245" s="41">
        <f>F246+F248</f>
        <v>330000</v>
      </c>
      <c r="G245" s="41">
        <f>G246+G248</f>
        <v>330000</v>
      </c>
      <c r="H245" s="52"/>
      <c r="I245" s="134"/>
    </row>
    <row r="246" spans="1:9" s="5" customFormat="1" ht="24" x14ac:dyDescent="0.25">
      <c r="A246" s="24" t="s">
        <v>16</v>
      </c>
      <c r="B246" s="143" t="s">
        <v>4</v>
      </c>
      <c r="C246" s="143" t="s">
        <v>53</v>
      </c>
      <c r="D246" s="143" t="s">
        <v>178</v>
      </c>
      <c r="E246" s="143" t="s">
        <v>17</v>
      </c>
      <c r="F246" s="41">
        <f>F247</f>
        <v>330000</v>
      </c>
      <c r="G246" s="41">
        <f>G247</f>
        <v>330000</v>
      </c>
      <c r="H246" s="52"/>
      <c r="I246" s="134"/>
    </row>
    <row r="247" spans="1:9" s="5" customFormat="1" ht="24" x14ac:dyDescent="0.25">
      <c r="A247" s="24" t="s">
        <v>18</v>
      </c>
      <c r="B247" s="143" t="s">
        <v>4</v>
      </c>
      <c r="C247" s="143" t="s">
        <v>53</v>
      </c>
      <c r="D247" s="143" t="s">
        <v>178</v>
      </c>
      <c r="E247" s="143" t="s">
        <v>19</v>
      </c>
      <c r="F247" s="41">
        <v>330000</v>
      </c>
      <c r="G247" s="41">
        <v>330000</v>
      </c>
      <c r="H247" s="52"/>
      <c r="I247" s="134"/>
    </row>
    <row r="248" spans="1:9" s="5" customFormat="1" ht="15.75" hidden="1" x14ac:dyDescent="0.25">
      <c r="A248" s="25" t="s">
        <v>20</v>
      </c>
      <c r="B248" s="143" t="s">
        <v>4</v>
      </c>
      <c r="C248" s="143" t="s">
        <v>53</v>
      </c>
      <c r="D248" s="143" t="s">
        <v>178</v>
      </c>
      <c r="E248" s="143" t="s">
        <v>21</v>
      </c>
      <c r="F248" s="41">
        <f>F249</f>
        <v>0</v>
      </c>
      <c r="G248" s="41">
        <f>G249</f>
        <v>0</v>
      </c>
      <c r="H248" s="52"/>
      <c r="I248" s="134"/>
    </row>
    <row r="249" spans="1:9" s="5" customFormat="1" ht="15.75" hidden="1" x14ac:dyDescent="0.25">
      <c r="A249" s="25" t="s">
        <v>281</v>
      </c>
      <c r="B249" s="143" t="s">
        <v>4</v>
      </c>
      <c r="C249" s="143" t="s">
        <v>53</v>
      </c>
      <c r="D249" s="143" t="s">
        <v>178</v>
      </c>
      <c r="E249" s="143" t="s">
        <v>280</v>
      </c>
      <c r="F249" s="41"/>
      <c r="G249" s="41"/>
      <c r="H249" s="52"/>
      <c r="I249" s="134"/>
    </row>
    <row r="250" spans="1:9" s="5" customFormat="1" ht="36" hidden="1" x14ac:dyDescent="0.25">
      <c r="A250" s="25" t="s">
        <v>287</v>
      </c>
      <c r="B250" s="143" t="s">
        <v>4</v>
      </c>
      <c r="C250" s="143" t="s">
        <v>53</v>
      </c>
      <c r="D250" s="143" t="s">
        <v>288</v>
      </c>
      <c r="E250" s="143"/>
      <c r="F250" s="41">
        <f>F251</f>
        <v>0</v>
      </c>
      <c r="G250" s="41">
        <f>G251</f>
        <v>0</v>
      </c>
      <c r="H250" s="52"/>
      <c r="I250" s="134"/>
    </row>
    <row r="251" spans="1:9" s="5" customFormat="1" ht="15.75" hidden="1" x14ac:dyDescent="0.25">
      <c r="A251" s="25" t="s">
        <v>289</v>
      </c>
      <c r="B251" s="143" t="s">
        <v>4</v>
      </c>
      <c r="C251" s="143" t="s">
        <v>53</v>
      </c>
      <c r="D251" s="143" t="s">
        <v>290</v>
      </c>
      <c r="E251" s="143"/>
      <c r="F251" s="41">
        <f>F252+F255+F258+F261</f>
        <v>0</v>
      </c>
      <c r="G251" s="41">
        <f>G252+G255+G258+G261</f>
        <v>0</v>
      </c>
      <c r="H251" s="52"/>
      <c r="I251" s="134"/>
    </row>
    <row r="252" spans="1:9" s="5" customFormat="1" ht="24" hidden="1" x14ac:dyDescent="0.25">
      <c r="A252" s="25" t="s">
        <v>307</v>
      </c>
      <c r="B252" s="143" t="s">
        <v>4</v>
      </c>
      <c r="C252" s="143" t="s">
        <v>53</v>
      </c>
      <c r="D252" s="143" t="s">
        <v>306</v>
      </c>
      <c r="E252" s="143"/>
      <c r="F252" s="58">
        <f>F253</f>
        <v>0</v>
      </c>
      <c r="G252" s="58">
        <f>G253</f>
        <v>0</v>
      </c>
      <c r="H252" s="52"/>
      <c r="I252" s="134"/>
    </row>
    <row r="253" spans="1:9" s="5" customFormat="1" ht="24" hidden="1" x14ac:dyDescent="0.25">
      <c r="A253" s="24" t="s">
        <v>16</v>
      </c>
      <c r="B253" s="143" t="s">
        <v>4</v>
      </c>
      <c r="C253" s="143" t="s">
        <v>53</v>
      </c>
      <c r="D253" s="143" t="s">
        <v>306</v>
      </c>
      <c r="E253" s="143" t="s">
        <v>17</v>
      </c>
      <c r="F253" s="41">
        <f>F254</f>
        <v>0</v>
      </c>
      <c r="G253" s="41">
        <f>G254</f>
        <v>0</v>
      </c>
      <c r="H253" s="52"/>
      <c r="I253" s="134"/>
    </row>
    <row r="254" spans="1:9" s="5" customFormat="1" ht="24" hidden="1" x14ac:dyDescent="0.25">
      <c r="A254" s="39" t="s">
        <v>18</v>
      </c>
      <c r="B254" s="143" t="s">
        <v>4</v>
      </c>
      <c r="C254" s="143" t="s">
        <v>53</v>
      </c>
      <c r="D254" s="143" t="s">
        <v>306</v>
      </c>
      <c r="E254" s="143" t="s">
        <v>19</v>
      </c>
      <c r="F254" s="41">
        <v>0</v>
      </c>
      <c r="G254" s="41">
        <v>0</v>
      </c>
      <c r="H254" s="52"/>
      <c r="I254" s="134"/>
    </row>
    <row r="255" spans="1:9" s="5" customFormat="1" ht="15.75" hidden="1" x14ac:dyDescent="0.25">
      <c r="A255" s="39" t="s">
        <v>411</v>
      </c>
      <c r="B255" s="143" t="s">
        <v>4</v>
      </c>
      <c r="C255" s="143" t="s">
        <v>53</v>
      </c>
      <c r="D255" s="143" t="s">
        <v>410</v>
      </c>
      <c r="E255" s="143"/>
      <c r="F255" s="41">
        <f>F256</f>
        <v>0</v>
      </c>
      <c r="G255" s="41">
        <f>G256</f>
        <v>0</v>
      </c>
      <c r="H255" s="52"/>
      <c r="I255" s="134"/>
    </row>
    <row r="256" spans="1:9" s="5" customFormat="1" ht="24" hidden="1" x14ac:dyDescent="0.25">
      <c r="A256" s="24" t="s">
        <v>16</v>
      </c>
      <c r="B256" s="143" t="s">
        <v>4</v>
      </c>
      <c r="C256" s="143" t="s">
        <v>53</v>
      </c>
      <c r="D256" s="143" t="s">
        <v>410</v>
      </c>
      <c r="E256" s="143" t="s">
        <v>17</v>
      </c>
      <c r="F256" s="41">
        <f>F257</f>
        <v>0</v>
      </c>
      <c r="G256" s="41">
        <f>G257</f>
        <v>0</v>
      </c>
      <c r="H256" s="52"/>
      <c r="I256" s="134"/>
    </row>
    <row r="257" spans="1:9" s="5" customFormat="1" ht="24" hidden="1" x14ac:dyDescent="0.25">
      <c r="A257" s="24" t="s">
        <v>18</v>
      </c>
      <c r="B257" s="143" t="s">
        <v>4</v>
      </c>
      <c r="C257" s="143" t="s">
        <v>53</v>
      </c>
      <c r="D257" s="143" t="s">
        <v>410</v>
      </c>
      <c r="E257" s="143" t="s">
        <v>19</v>
      </c>
      <c r="F257" s="41"/>
      <c r="G257" s="41"/>
      <c r="H257" s="52"/>
      <c r="I257" s="134"/>
    </row>
    <row r="258" spans="1:9" s="5" customFormat="1" ht="24.75" hidden="1" x14ac:dyDescent="0.25">
      <c r="A258" s="24" t="s">
        <v>401</v>
      </c>
      <c r="B258" s="143" t="s">
        <v>4</v>
      </c>
      <c r="C258" s="143" t="s">
        <v>53</v>
      </c>
      <c r="D258" s="143" t="s">
        <v>400</v>
      </c>
      <c r="E258" s="143"/>
      <c r="F258" s="58">
        <f>F259</f>
        <v>0</v>
      </c>
      <c r="G258" s="58">
        <f>G259</f>
        <v>0</v>
      </c>
      <c r="H258" s="52"/>
      <c r="I258" s="134" t="s">
        <v>313</v>
      </c>
    </row>
    <row r="259" spans="1:9" s="5" customFormat="1" ht="24" hidden="1" x14ac:dyDescent="0.25">
      <c r="A259" s="24" t="s">
        <v>16</v>
      </c>
      <c r="B259" s="143" t="s">
        <v>4</v>
      </c>
      <c r="C259" s="143" t="s">
        <v>53</v>
      </c>
      <c r="D259" s="143" t="s">
        <v>400</v>
      </c>
      <c r="E259" s="143" t="s">
        <v>17</v>
      </c>
      <c r="F259" s="41">
        <f>F260</f>
        <v>0</v>
      </c>
      <c r="G259" s="41">
        <f>G260</f>
        <v>0</v>
      </c>
      <c r="H259" s="52"/>
      <c r="I259" s="134"/>
    </row>
    <row r="260" spans="1:9" s="5" customFormat="1" ht="24" hidden="1" x14ac:dyDescent="0.25">
      <c r="A260" s="24" t="s">
        <v>18</v>
      </c>
      <c r="B260" s="143" t="s">
        <v>4</v>
      </c>
      <c r="C260" s="143" t="s">
        <v>53</v>
      </c>
      <c r="D260" s="143" t="s">
        <v>400</v>
      </c>
      <c r="E260" s="143" t="s">
        <v>19</v>
      </c>
      <c r="F260" s="41">
        <v>0</v>
      </c>
      <c r="G260" s="41">
        <v>0</v>
      </c>
      <c r="H260" s="52"/>
      <c r="I260" s="134"/>
    </row>
    <row r="261" spans="1:9" s="5" customFormat="1" ht="15.75" hidden="1" x14ac:dyDescent="0.25">
      <c r="A261" s="24" t="s">
        <v>403</v>
      </c>
      <c r="B261" s="143" t="s">
        <v>4</v>
      </c>
      <c r="C261" s="143" t="s">
        <v>53</v>
      </c>
      <c r="D261" s="143" t="s">
        <v>312</v>
      </c>
      <c r="E261" s="143"/>
      <c r="F261" s="58">
        <f>F262</f>
        <v>0</v>
      </c>
      <c r="G261" s="58">
        <f>G262</f>
        <v>0</v>
      </c>
      <c r="H261" s="52"/>
      <c r="I261" s="134"/>
    </row>
    <row r="262" spans="1:9" s="5" customFormat="1" ht="24" hidden="1" x14ac:dyDescent="0.25">
      <c r="A262" s="24" t="s">
        <v>16</v>
      </c>
      <c r="B262" s="143" t="s">
        <v>4</v>
      </c>
      <c r="C262" s="143" t="s">
        <v>53</v>
      </c>
      <c r="D262" s="143" t="s">
        <v>312</v>
      </c>
      <c r="E262" s="143" t="s">
        <v>17</v>
      </c>
      <c r="F262" s="41">
        <f>F263</f>
        <v>0</v>
      </c>
      <c r="G262" s="41">
        <f>G263</f>
        <v>0</v>
      </c>
      <c r="H262" s="52"/>
      <c r="I262" s="134"/>
    </row>
    <row r="263" spans="1:9" s="5" customFormat="1" ht="24" hidden="1" x14ac:dyDescent="0.25">
      <c r="A263" s="24" t="s">
        <v>18</v>
      </c>
      <c r="B263" s="143" t="s">
        <v>4</v>
      </c>
      <c r="C263" s="143" t="s">
        <v>53</v>
      </c>
      <c r="D263" s="143" t="s">
        <v>312</v>
      </c>
      <c r="E263" s="143" t="s">
        <v>19</v>
      </c>
      <c r="F263" s="41"/>
      <c r="G263" s="41"/>
      <c r="H263" s="52"/>
      <c r="I263" s="134"/>
    </row>
    <row r="264" spans="1:9" s="5" customFormat="1" ht="15.75" x14ac:dyDescent="0.25">
      <c r="A264" s="15" t="s">
        <v>244</v>
      </c>
      <c r="B264" s="156" t="s">
        <v>4</v>
      </c>
      <c r="C264" s="156" t="s">
        <v>55</v>
      </c>
      <c r="D264" s="156"/>
      <c r="E264" s="156"/>
      <c r="F264" s="40">
        <f>F265+F290+F298</f>
        <v>14974655.629999999</v>
      </c>
      <c r="G264" s="40">
        <f>G265+G290+G298</f>
        <v>15379699.08</v>
      </c>
      <c r="H264" s="52"/>
      <c r="I264" s="134"/>
    </row>
    <row r="265" spans="1:9" s="5" customFormat="1" ht="24" x14ac:dyDescent="0.25">
      <c r="A265" s="26" t="s">
        <v>108</v>
      </c>
      <c r="B265" s="143" t="s">
        <v>4</v>
      </c>
      <c r="C265" s="143" t="s">
        <v>55</v>
      </c>
      <c r="D265" s="143" t="s">
        <v>114</v>
      </c>
      <c r="E265" s="143"/>
      <c r="F265" s="41">
        <f>F266</f>
        <v>14974655.629999999</v>
      </c>
      <c r="G265" s="41">
        <f>G266</f>
        <v>15379699.08</v>
      </c>
      <c r="H265" s="52"/>
      <c r="I265" s="134"/>
    </row>
    <row r="266" spans="1:9" s="5" customFormat="1" ht="24" x14ac:dyDescent="0.25">
      <c r="A266" s="36" t="s">
        <v>166</v>
      </c>
      <c r="B266" s="157" t="s">
        <v>4</v>
      </c>
      <c r="C266" s="143" t="s">
        <v>55</v>
      </c>
      <c r="D266" s="143" t="s">
        <v>141</v>
      </c>
      <c r="E266" s="143"/>
      <c r="F266" s="41">
        <f>F276+F281+F284+F287+F267+F270+F273</f>
        <v>14974655.629999999</v>
      </c>
      <c r="G266" s="41">
        <f>G276+G281+G284+G287+G267+G270+G273</f>
        <v>15379699.08</v>
      </c>
      <c r="H266" s="52"/>
      <c r="I266" s="134"/>
    </row>
    <row r="267" spans="1:9" s="5" customFormat="1" ht="60" hidden="1" x14ac:dyDescent="0.25">
      <c r="A267" s="59" t="s">
        <v>309</v>
      </c>
      <c r="B267" s="157" t="s">
        <v>4</v>
      </c>
      <c r="C267" s="143" t="s">
        <v>55</v>
      </c>
      <c r="D267" s="143" t="s">
        <v>308</v>
      </c>
      <c r="E267" s="143"/>
      <c r="F267" s="58">
        <f>F268</f>
        <v>0</v>
      </c>
      <c r="G267" s="58">
        <f>G268</f>
        <v>0</v>
      </c>
      <c r="H267" s="52"/>
      <c r="I267" s="134"/>
    </row>
    <row r="268" spans="1:9" s="5" customFormat="1" ht="24" hidden="1" x14ac:dyDescent="0.25">
      <c r="A268" s="24" t="s">
        <v>16</v>
      </c>
      <c r="B268" s="157" t="s">
        <v>4</v>
      </c>
      <c r="C268" s="143" t="s">
        <v>55</v>
      </c>
      <c r="D268" s="143" t="s">
        <v>308</v>
      </c>
      <c r="E268" s="143" t="s">
        <v>17</v>
      </c>
      <c r="F268" s="41">
        <f>F269</f>
        <v>0</v>
      </c>
      <c r="G268" s="41">
        <f>G269</f>
        <v>0</v>
      </c>
      <c r="H268" s="52"/>
      <c r="I268" s="134"/>
    </row>
    <row r="269" spans="1:9" s="5" customFormat="1" ht="24" hidden="1" x14ac:dyDescent="0.25">
      <c r="A269" s="24" t="s">
        <v>18</v>
      </c>
      <c r="B269" s="157" t="s">
        <v>4</v>
      </c>
      <c r="C269" s="143" t="s">
        <v>55</v>
      </c>
      <c r="D269" s="143" t="s">
        <v>308</v>
      </c>
      <c r="E269" s="143" t="s">
        <v>19</v>
      </c>
      <c r="F269" s="41"/>
      <c r="G269" s="41"/>
      <c r="H269" s="52"/>
      <c r="I269" s="134"/>
    </row>
    <row r="270" spans="1:9" s="5" customFormat="1" ht="24" hidden="1" x14ac:dyDescent="0.25">
      <c r="A270" s="17" t="s">
        <v>442</v>
      </c>
      <c r="B270" s="157" t="s">
        <v>4</v>
      </c>
      <c r="C270" s="143" t="s">
        <v>55</v>
      </c>
      <c r="D270" s="143" t="s">
        <v>443</v>
      </c>
      <c r="E270" s="143"/>
      <c r="F270" s="41">
        <f>F271</f>
        <v>0</v>
      </c>
      <c r="G270" s="41">
        <f>G271</f>
        <v>0</v>
      </c>
      <c r="H270" s="52"/>
      <c r="I270" s="134"/>
    </row>
    <row r="271" spans="1:9" s="5" customFormat="1" ht="24" hidden="1" x14ac:dyDescent="0.25">
      <c r="A271" s="24" t="s">
        <v>398</v>
      </c>
      <c r="B271" s="157" t="s">
        <v>4</v>
      </c>
      <c r="C271" s="143" t="s">
        <v>55</v>
      </c>
      <c r="D271" s="143" t="s">
        <v>443</v>
      </c>
      <c r="E271" s="143" t="s">
        <v>17</v>
      </c>
      <c r="F271" s="41">
        <f>F272</f>
        <v>0</v>
      </c>
      <c r="G271" s="41">
        <f>G272</f>
        <v>0</v>
      </c>
      <c r="H271" s="52"/>
      <c r="I271" s="134"/>
    </row>
    <row r="272" spans="1:9" s="5" customFormat="1" ht="24" hidden="1" x14ac:dyDescent="0.25">
      <c r="A272" s="24" t="s">
        <v>399</v>
      </c>
      <c r="B272" s="157" t="s">
        <v>4</v>
      </c>
      <c r="C272" s="143" t="s">
        <v>55</v>
      </c>
      <c r="D272" s="143" t="s">
        <v>443</v>
      </c>
      <c r="E272" s="143" t="s">
        <v>19</v>
      </c>
      <c r="F272" s="41"/>
      <c r="G272" s="41"/>
      <c r="H272" s="52"/>
      <c r="I272" s="134"/>
    </row>
    <row r="273" spans="1:9" s="5" customFormat="1" ht="24" hidden="1" x14ac:dyDescent="0.25">
      <c r="A273" s="24" t="s">
        <v>307</v>
      </c>
      <c r="B273" s="157" t="s">
        <v>4</v>
      </c>
      <c r="C273" s="143" t="s">
        <v>55</v>
      </c>
      <c r="D273" s="143" t="s">
        <v>402</v>
      </c>
      <c r="E273" s="143"/>
      <c r="F273" s="41">
        <f>F274</f>
        <v>0</v>
      </c>
      <c r="G273" s="41">
        <f>G274</f>
        <v>0</v>
      </c>
      <c r="H273" s="52"/>
      <c r="I273" s="134"/>
    </row>
    <row r="274" spans="1:9" s="5" customFormat="1" ht="24" hidden="1" x14ac:dyDescent="0.25">
      <c r="A274" s="24" t="s">
        <v>398</v>
      </c>
      <c r="B274" s="157" t="s">
        <v>4</v>
      </c>
      <c r="C274" s="143" t="s">
        <v>55</v>
      </c>
      <c r="D274" s="143" t="s">
        <v>402</v>
      </c>
      <c r="E274" s="143" t="s">
        <v>17</v>
      </c>
      <c r="F274" s="41">
        <f>F275</f>
        <v>0</v>
      </c>
      <c r="G274" s="41">
        <f>G275</f>
        <v>0</v>
      </c>
      <c r="H274" s="52"/>
      <c r="I274" s="134"/>
    </row>
    <row r="275" spans="1:9" s="5" customFormat="1" ht="24" hidden="1" x14ac:dyDescent="0.25">
      <c r="A275" s="24" t="s">
        <v>399</v>
      </c>
      <c r="B275" s="157" t="s">
        <v>4</v>
      </c>
      <c r="C275" s="143" t="s">
        <v>55</v>
      </c>
      <c r="D275" s="143" t="s">
        <v>402</v>
      </c>
      <c r="E275" s="143" t="s">
        <v>19</v>
      </c>
      <c r="F275" s="41"/>
      <c r="G275" s="41"/>
      <c r="H275" s="52"/>
      <c r="I275" s="134"/>
    </row>
    <row r="276" spans="1:9" s="5" customFormat="1" ht="15.75" x14ac:dyDescent="0.25">
      <c r="A276" s="24" t="s">
        <v>56</v>
      </c>
      <c r="B276" s="157" t="s">
        <v>4</v>
      </c>
      <c r="C276" s="143" t="s">
        <v>55</v>
      </c>
      <c r="D276" s="143" t="s">
        <v>143</v>
      </c>
      <c r="E276" s="143"/>
      <c r="F276" s="41">
        <f>F277+F279</f>
        <v>6719500</v>
      </c>
      <c r="G276" s="41">
        <f>G277+G279</f>
        <v>6900000</v>
      </c>
      <c r="H276" s="52"/>
      <c r="I276" s="134"/>
    </row>
    <row r="277" spans="1:9" s="5" customFormat="1" ht="24" x14ac:dyDescent="0.25">
      <c r="A277" s="24" t="s">
        <v>16</v>
      </c>
      <c r="B277" s="157" t="s">
        <v>4</v>
      </c>
      <c r="C277" s="143" t="s">
        <v>55</v>
      </c>
      <c r="D277" s="143" t="s">
        <v>143</v>
      </c>
      <c r="E277" s="143" t="s">
        <v>17</v>
      </c>
      <c r="F277" s="41">
        <f t="shared" ref="F277:G277" si="21">F278</f>
        <v>6719500</v>
      </c>
      <c r="G277" s="41">
        <f t="shared" si="21"/>
        <v>6900000</v>
      </c>
      <c r="H277" s="52"/>
      <c r="I277" s="134"/>
    </row>
    <row r="278" spans="1:9" s="5" customFormat="1" ht="24" x14ac:dyDescent="0.25">
      <c r="A278" s="25" t="s">
        <v>18</v>
      </c>
      <c r="B278" s="157" t="s">
        <v>4</v>
      </c>
      <c r="C278" s="143" t="s">
        <v>55</v>
      </c>
      <c r="D278" s="143" t="s">
        <v>143</v>
      </c>
      <c r="E278" s="143" t="s">
        <v>19</v>
      </c>
      <c r="F278" s="41">
        <v>6719500</v>
      </c>
      <c r="G278" s="41">
        <v>6900000</v>
      </c>
      <c r="H278" s="52"/>
      <c r="I278" s="134"/>
    </row>
    <row r="279" spans="1:9" s="5" customFormat="1" ht="15.75" hidden="1" x14ac:dyDescent="0.25">
      <c r="A279" s="25" t="s">
        <v>20</v>
      </c>
      <c r="B279" s="157" t="s">
        <v>4</v>
      </c>
      <c r="C279" s="143" t="s">
        <v>55</v>
      </c>
      <c r="D279" s="143" t="s">
        <v>143</v>
      </c>
      <c r="E279" s="143" t="s">
        <v>21</v>
      </c>
      <c r="F279" s="41">
        <f>F280</f>
        <v>0</v>
      </c>
      <c r="G279" s="41">
        <f>G280</f>
        <v>0</v>
      </c>
      <c r="H279" s="52"/>
      <c r="I279" s="134"/>
    </row>
    <row r="280" spans="1:9" s="5" customFormat="1" ht="15.75" hidden="1" x14ac:dyDescent="0.25">
      <c r="A280" s="33" t="s">
        <v>282</v>
      </c>
      <c r="B280" s="157" t="s">
        <v>4</v>
      </c>
      <c r="C280" s="143" t="s">
        <v>55</v>
      </c>
      <c r="D280" s="143" t="s">
        <v>143</v>
      </c>
      <c r="E280" s="143" t="s">
        <v>23</v>
      </c>
      <c r="F280" s="41"/>
      <c r="G280" s="41"/>
      <c r="H280" s="52"/>
      <c r="I280" s="134"/>
    </row>
    <row r="281" spans="1:9" s="5" customFormat="1" ht="15.75" x14ac:dyDescent="0.25">
      <c r="A281" s="24" t="s">
        <v>102</v>
      </c>
      <c r="B281" s="157" t="s">
        <v>4</v>
      </c>
      <c r="C281" s="143" t="s">
        <v>55</v>
      </c>
      <c r="D281" s="143" t="s">
        <v>144</v>
      </c>
      <c r="E281" s="143"/>
      <c r="F281" s="41">
        <f t="shared" ref="F281:G282" si="22">F282</f>
        <v>3574500</v>
      </c>
      <c r="G281" s="41">
        <f t="shared" si="22"/>
        <v>3575000</v>
      </c>
      <c r="H281" s="52"/>
      <c r="I281" s="134"/>
    </row>
    <row r="282" spans="1:9" s="5" customFormat="1" ht="24" x14ac:dyDescent="0.25">
      <c r="A282" s="24" t="s">
        <v>16</v>
      </c>
      <c r="B282" s="157" t="s">
        <v>4</v>
      </c>
      <c r="C282" s="143" t="s">
        <v>55</v>
      </c>
      <c r="D282" s="143" t="s">
        <v>144</v>
      </c>
      <c r="E282" s="143" t="s">
        <v>17</v>
      </c>
      <c r="F282" s="41">
        <f t="shared" si="22"/>
        <v>3574500</v>
      </c>
      <c r="G282" s="41">
        <f t="shared" si="22"/>
        <v>3575000</v>
      </c>
      <c r="H282" s="52"/>
      <c r="I282" s="134"/>
    </row>
    <row r="283" spans="1:9" s="6" customFormat="1" ht="24" x14ac:dyDescent="0.25">
      <c r="A283" s="24" t="s">
        <v>18</v>
      </c>
      <c r="B283" s="157" t="s">
        <v>4</v>
      </c>
      <c r="C283" s="143" t="s">
        <v>55</v>
      </c>
      <c r="D283" s="143" t="s">
        <v>144</v>
      </c>
      <c r="E283" s="143" t="s">
        <v>19</v>
      </c>
      <c r="F283" s="41">
        <v>3574500</v>
      </c>
      <c r="G283" s="41">
        <v>3575000</v>
      </c>
      <c r="H283" s="52"/>
      <c r="I283" s="63"/>
    </row>
    <row r="284" spans="1:9" s="5" customFormat="1" ht="15.75" x14ac:dyDescent="0.25">
      <c r="A284" s="24" t="s">
        <v>142</v>
      </c>
      <c r="B284" s="157" t="s">
        <v>4</v>
      </c>
      <c r="C284" s="143" t="s">
        <v>55</v>
      </c>
      <c r="D284" s="143" t="s">
        <v>145</v>
      </c>
      <c r="E284" s="143"/>
      <c r="F284" s="41">
        <f>F285</f>
        <v>2200000</v>
      </c>
      <c r="G284" s="41">
        <f>G285</f>
        <v>2300000</v>
      </c>
      <c r="H284" s="52"/>
      <c r="I284" s="134"/>
    </row>
    <row r="285" spans="1:9" s="5" customFormat="1" ht="24" x14ac:dyDescent="0.25">
      <c r="A285" s="24" t="s">
        <v>16</v>
      </c>
      <c r="B285" s="157" t="s">
        <v>4</v>
      </c>
      <c r="C285" s="143" t="s">
        <v>55</v>
      </c>
      <c r="D285" s="143" t="s">
        <v>145</v>
      </c>
      <c r="E285" s="143" t="s">
        <v>17</v>
      </c>
      <c r="F285" s="41">
        <f t="shared" ref="F285:G285" si="23">F286</f>
        <v>2200000</v>
      </c>
      <c r="G285" s="41">
        <f t="shared" si="23"/>
        <v>2300000</v>
      </c>
      <c r="H285" s="52"/>
      <c r="I285" s="134"/>
    </row>
    <row r="286" spans="1:9" s="5" customFormat="1" ht="24" x14ac:dyDescent="0.25">
      <c r="A286" s="24" t="s">
        <v>18</v>
      </c>
      <c r="B286" s="157" t="s">
        <v>4</v>
      </c>
      <c r="C286" s="143" t="s">
        <v>55</v>
      </c>
      <c r="D286" s="143" t="s">
        <v>145</v>
      </c>
      <c r="E286" s="143" t="s">
        <v>19</v>
      </c>
      <c r="F286" s="41">
        <v>2200000</v>
      </c>
      <c r="G286" s="41">
        <v>2300000</v>
      </c>
      <c r="H286" s="52"/>
      <c r="I286" s="134"/>
    </row>
    <row r="287" spans="1:9" s="5" customFormat="1" ht="15.75" x14ac:dyDescent="0.25">
      <c r="A287" s="24" t="s">
        <v>57</v>
      </c>
      <c r="B287" s="157" t="s">
        <v>4</v>
      </c>
      <c r="C287" s="143" t="s">
        <v>55</v>
      </c>
      <c r="D287" s="143" t="s">
        <v>146</v>
      </c>
      <c r="E287" s="143"/>
      <c r="F287" s="41">
        <f>F288</f>
        <v>2480655.63</v>
      </c>
      <c r="G287" s="41">
        <f>G288</f>
        <v>2604699.08</v>
      </c>
      <c r="H287" s="52"/>
      <c r="I287" s="134"/>
    </row>
    <row r="288" spans="1:9" s="5" customFormat="1" ht="24" x14ac:dyDescent="0.25">
      <c r="A288" s="24" t="s">
        <v>16</v>
      </c>
      <c r="B288" s="157" t="s">
        <v>4</v>
      </c>
      <c r="C288" s="143" t="s">
        <v>55</v>
      </c>
      <c r="D288" s="143" t="s">
        <v>146</v>
      </c>
      <c r="E288" s="143" t="s">
        <v>17</v>
      </c>
      <c r="F288" s="41">
        <f>F289</f>
        <v>2480655.63</v>
      </c>
      <c r="G288" s="41">
        <f>G289</f>
        <v>2604699.08</v>
      </c>
      <c r="H288" s="52"/>
      <c r="I288" s="134"/>
    </row>
    <row r="289" spans="1:9" s="5" customFormat="1" ht="24.75" x14ac:dyDescent="0.25">
      <c r="A289" s="24" t="s">
        <v>18</v>
      </c>
      <c r="B289" s="157" t="s">
        <v>4</v>
      </c>
      <c r="C289" s="143" t="s">
        <v>55</v>
      </c>
      <c r="D289" s="143" t="s">
        <v>146</v>
      </c>
      <c r="E289" s="143" t="s">
        <v>19</v>
      </c>
      <c r="F289" s="41">
        <f>174740+5004397.39-2698481.76</f>
        <v>2480655.63</v>
      </c>
      <c r="G289" s="41">
        <f>174740+8000380.7-5570421.62</f>
        <v>2604699.08</v>
      </c>
      <c r="H289" s="52"/>
      <c r="I289" s="134" t="s">
        <v>315</v>
      </c>
    </row>
    <row r="290" spans="1:9" s="5" customFormat="1" ht="24" x14ac:dyDescent="0.25">
      <c r="A290" s="26" t="s">
        <v>227</v>
      </c>
      <c r="B290" s="143" t="s">
        <v>4</v>
      </c>
      <c r="C290" s="143" t="s">
        <v>55</v>
      </c>
      <c r="D290" s="143" t="s">
        <v>228</v>
      </c>
      <c r="E290" s="143"/>
      <c r="F290" s="41">
        <f>F291</f>
        <v>0</v>
      </c>
      <c r="G290" s="41">
        <f>G291</f>
        <v>0</v>
      </c>
      <c r="H290" s="52"/>
      <c r="I290" s="134"/>
    </row>
    <row r="291" spans="1:9" s="5" customFormat="1" ht="24" x14ac:dyDescent="0.25">
      <c r="A291" s="25" t="s">
        <v>407</v>
      </c>
      <c r="B291" s="157" t="s">
        <v>4</v>
      </c>
      <c r="C291" s="143" t="s">
        <v>55</v>
      </c>
      <c r="D291" s="143" t="s">
        <v>273</v>
      </c>
      <c r="E291" s="143"/>
      <c r="F291" s="41">
        <f>F295+F292</f>
        <v>0</v>
      </c>
      <c r="G291" s="41">
        <f>G295+G292</f>
        <v>0</v>
      </c>
      <c r="H291" s="52"/>
      <c r="I291" s="134"/>
    </row>
    <row r="292" spans="1:9" s="5" customFormat="1" ht="48" hidden="1" x14ac:dyDescent="0.25">
      <c r="A292" s="24" t="s">
        <v>427</v>
      </c>
      <c r="B292" s="157" t="s">
        <v>4</v>
      </c>
      <c r="C292" s="143" t="s">
        <v>55</v>
      </c>
      <c r="D292" s="143" t="s">
        <v>425</v>
      </c>
      <c r="E292" s="143"/>
      <c r="F292" s="41">
        <f>F293</f>
        <v>0</v>
      </c>
      <c r="G292" s="41">
        <f>G293</f>
        <v>0</v>
      </c>
      <c r="H292" s="52"/>
      <c r="I292" s="134"/>
    </row>
    <row r="293" spans="1:9" s="5" customFormat="1" ht="15.75" hidden="1" x14ac:dyDescent="0.25">
      <c r="A293" s="24" t="s">
        <v>259</v>
      </c>
      <c r="B293" s="157" t="s">
        <v>4</v>
      </c>
      <c r="C293" s="143" t="s">
        <v>55</v>
      </c>
      <c r="D293" s="143" t="s">
        <v>425</v>
      </c>
      <c r="E293" s="143" t="s">
        <v>257</v>
      </c>
      <c r="F293" s="41">
        <f>F294</f>
        <v>0</v>
      </c>
      <c r="G293" s="41">
        <f>G294</f>
        <v>0</v>
      </c>
      <c r="H293" s="52"/>
      <c r="I293" s="134"/>
    </row>
    <row r="294" spans="1:9" s="5" customFormat="1" ht="15.75" hidden="1" x14ac:dyDescent="0.25">
      <c r="A294" s="24" t="s">
        <v>426</v>
      </c>
      <c r="B294" s="157" t="s">
        <v>4</v>
      </c>
      <c r="C294" s="143" t="s">
        <v>55</v>
      </c>
      <c r="D294" s="143" t="s">
        <v>425</v>
      </c>
      <c r="E294" s="143" t="s">
        <v>258</v>
      </c>
      <c r="F294" s="41"/>
      <c r="G294" s="41"/>
      <c r="H294" s="52"/>
      <c r="I294" s="134"/>
    </row>
    <row r="295" spans="1:9" s="5" customFormat="1" ht="24" x14ac:dyDescent="0.25">
      <c r="A295" s="24" t="s">
        <v>327</v>
      </c>
      <c r="B295" s="157" t="s">
        <v>4</v>
      </c>
      <c r="C295" s="143" t="s">
        <v>55</v>
      </c>
      <c r="D295" s="143" t="s">
        <v>328</v>
      </c>
      <c r="E295" s="143"/>
      <c r="F295" s="41">
        <f>F296</f>
        <v>0</v>
      </c>
      <c r="G295" s="41">
        <f>G296</f>
        <v>0</v>
      </c>
      <c r="H295" s="52"/>
      <c r="I295" s="134"/>
    </row>
    <row r="296" spans="1:9" s="5" customFormat="1" ht="24" x14ac:dyDescent="0.25">
      <c r="A296" s="24" t="s">
        <v>16</v>
      </c>
      <c r="B296" s="157" t="s">
        <v>4</v>
      </c>
      <c r="C296" s="143" t="s">
        <v>55</v>
      </c>
      <c r="D296" s="143" t="s">
        <v>328</v>
      </c>
      <c r="E296" s="143" t="s">
        <v>17</v>
      </c>
      <c r="F296" s="41">
        <f>F297</f>
        <v>0</v>
      </c>
      <c r="G296" s="41">
        <f>G297</f>
        <v>0</v>
      </c>
      <c r="H296" s="52"/>
      <c r="I296" s="134"/>
    </row>
    <row r="297" spans="1:9" s="5" customFormat="1" ht="24" x14ac:dyDescent="0.25">
      <c r="A297" s="25" t="s">
        <v>18</v>
      </c>
      <c r="B297" s="157" t="s">
        <v>4</v>
      </c>
      <c r="C297" s="143" t="s">
        <v>55</v>
      </c>
      <c r="D297" s="143" t="s">
        <v>328</v>
      </c>
      <c r="E297" s="143" t="s">
        <v>19</v>
      </c>
      <c r="F297" s="41">
        <v>0</v>
      </c>
      <c r="G297" s="41">
        <v>0</v>
      </c>
      <c r="H297" s="52"/>
      <c r="I297" s="134"/>
    </row>
    <row r="298" spans="1:9" s="5" customFormat="1" ht="48" hidden="1" x14ac:dyDescent="0.25">
      <c r="A298" s="26" t="s">
        <v>287</v>
      </c>
      <c r="B298" s="157" t="s">
        <v>4</v>
      </c>
      <c r="C298" s="143" t="s">
        <v>55</v>
      </c>
      <c r="D298" s="143" t="s">
        <v>288</v>
      </c>
      <c r="E298" s="143"/>
      <c r="F298" s="41">
        <f>F299</f>
        <v>0</v>
      </c>
      <c r="G298" s="41">
        <f>G299</f>
        <v>0</v>
      </c>
      <c r="H298" s="52"/>
      <c r="I298" s="134"/>
    </row>
    <row r="299" spans="1:9" s="5" customFormat="1" ht="15.75" hidden="1" x14ac:dyDescent="0.25">
      <c r="A299" s="25" t="s">
        <v>289</v>
      </c>
      <c r="B299" s="157" t="s">
        <v>4</v>
      </c>
      <c r="C299" s="143" t="s">
        <v>55</v>
      </c>
      <c r="D299" s="143" t="s">
        <v>290</v>
      </c>
      <c r="E299" s="143"/>
      <c r="F299" s="41">
        <f>F300+F303+F306</f>
        <v>0</v>
      </c>
      <c r="G299" s="41">
        <f>G300+G303+G306</f>
        <v>0</v>
      </c>
      <c r="H299" s="52"/>
      <c r="I299" s="134"/>
    </row>
    <row r="300" spans="1:9" s="5" customFormat="1" ht="24" hidden="1" x14ac:dyDescent="0.25">
      <c r="A300" s="25" t="s">
        <v>283</v>
      </c>
      <c r="B300" s="157" t="s">
        <v>4</v>
      </c>
      <c r="C300" s="143" t="s">
        <v>55</v>
      </c>
      <c r="D300" s="143" t="s">
        <v>284</v>
      </c>
      <c r="E300" s="143"/>
      <c r="F300" s="41">
        <f>F301</f>
        <v>0</v>
      </c>
      <c r="G300" s="41">
        <f>G301</f>
        <v>0</v>
      </c>
      <c r="H300" s="52"/>
      <c r="I300" s="134"/>
    </row>
    <row r="301" spans="1:9" s="5" customFormat="1" ht="24" hidden="1" x14ac:dyDescent="0.25">
      <c r="A301" s="24" t="s">
        <v>16</v>
      </c>
      <c r="B301" s="157" t="s">
        <v>4</v>
      </c>
      <c r="C301" s="143" t="s">
        <v>55</v>
      </c>
      <c r="D301" s="143" t="s">
        <v>284</v>
      </c>
      <c r="E301" s="143" t="s">
        <v>17</v>
      </c>
      <c r="F301" s="41">
        <f>F302</f>
        <v>0</v>
      </c>
      <c r="G301" s="41">
        <f>G302</f>
        <v>0</v>
      </c>
      <c r="H301" s="52"/>
      <c r="I301" s="134"/>
    </row>
    <row r="302" spans="1:9" s="5" customFormat="1" ht="24" hidden="1" x14ac:dyDescent="0.25">
      <c r="A302" s="25" t="s">
        <v>18</v>
      </c>
      <c r="B302" s="157" t="s">
        <v>4</v>
      </c>
      <c r="C302" s="143" t="s">
        <v>55</v>
      </c>
      <c r="D302" s="143" t="s">
        <v>284</v>
      </c>
      <c r="E302" s="143" t="s">
        <v>19</v>
      </c>
      <c r="F302" s="46"/>
      <c r="G302" s="46"/>
      <c r="H302" s="52"/>
      <c r="I302" s="134"/>
    </row>
    <row r="303" spans="1:9" s="5" customFormat="1" ht="24" hidden="1" x14ac:dyDescent="0.25">
      <c r="A303" s="24" t="s">
        <v>424</v>
      </c>
      <c r="B303" s="157" t="s">
        <v>4</v>
      </c>
      <c r="C303" s="143" t="s">
        <v>55</v>
      </c>
      <c r="D303" s="143" t="s">
        <v>423</v>
      </c>
      <c r="E303" s="143"/>
      <c r="F303" s="41">
        <f>F304</f>
        <v>0</v>
      </c>
      <c r="G303" s="41">
        <f>G304</f>
        <v>0</v>
      </c>
      <c r="H303" s="52"/>
      <c r="I303" s="134"/>
    </row>
    <row r="304" spans="1:9" s="5" customFormat="1" ht="24" hidden="1" x14ac:dyDescent="0.25">
      <c r="A304" s="24" t="s">
        <v>16</v>
      </c>
      <c r="B304" s="157" t="s">
        <v>4</v>
      </c>
      <c r="C304" s="143" t="s">
        <v>55</v>
      </c>
      <c r="D304" s="143" t="s">
        <v>423</v>
      </c>
      <c r="E304" s="143" t="s">
        <v>17</v>
      </c>
      <c r="F304" s="41">
        <f>F305</f>
        <v>0</v>
      </c>
      <c r="G304" s="41">
        <f>G305</f>
        <v>0</v>
      </c>
      <c r="H304" s="52"/>
      <c r="I304" s="134"/>
    </row>
    <row r="305" spans="1:9" s="5" customFormat="1" ht="24" hidden="1" x14ac:dyDescent="0.25">
      <c r="A305" s="24" t="s">
        <v>18</v>
      </c>
      <c r="B305" s="157" t="s">
        <v>4</v>
      </c>
      <c r="C305" s="143" t="s">
        <v>55</v>
      </c>
      <c r="D305" s="143" t="s">
        <v>423</v>
      </c>
      <c r="E305" s="143" t="s">
        <v>19</v>
      </c>
      <c r="F305" s="41"/>
      <c r="G305" s="41"/>
      <c r="H305" s="52"/>
      <c r="I305" s="134"/>
    </row>
    <row r="306" spans="1:9" s="5" customFormat="1" ht="36" hidden="1" x14ac:dyDescent="0.25">
      <c r="A306" s="25" t="s">
        <v>286</v>
      </c>
      <c r="B306" s="157" t="s">
        <v>4</v>
      </c>
      <c r="C306" s="143" t="s">
        <v>55</v>
      </c>
      <c r="D306" s="143" t="s">
        <v>285</v>
      </c>
      <c r="E306" s="143"/>
      <c r="F306" s="41">
        <f>F307</f>
        <v>0</v>
      </c>
      <c r="G306" s="41">
        <f>G307</f>
        <v>0</v>
      </c>
      <c r="H306" s="52"/>
      <c r="I306" s="134"/>
    </row>
    <row r="307" spans="1:9" s="5" customFormat="1" ht="24" hidden="1" x14ac:dyDescent="0.25">
      <c r="A307" s="24" t="s">
        <v>16</v>
      </c>
      <c r="B307" s="157" t="s">
        <v>4</v>
      </c>
      <c r="C307" s="143" t="s">
        <v>55</v>
      </c>
      <c r="D307" s="143" t="s">
        <v>285</v>
      </c>
      <c r="E307" s="143" t="s">
        <v>17</v>
      </c>
      <c r="F307" s="41">
        <f>F308</f>
        <v>0</v>
      </c>
      <c r="G307" s="41">
        <f>G308</f>
        <v>0</v>
      </c>
      <c r="H307" s="52"/>
      <c r="I307" s="134"/>
    </row>
    <row r="308" spans="1:9" s="5" customFormat="1" ht="24" hidden="1" x14ac:dyDescent="0.25">
      <c r="A308" s="25" t="s">
        <v>18</v>
      </c>
      <c r="B308" s="157" t="s">
        <v>4</v>
      </c>
      <c r="C308" s="143" t="s">
        <v>55</v>
      </c>
      <c r="D308" s="143" t="s">
        <v>285</v>
      </c>
      <c r="E308" s="143" t="s">
        <v>19</v>
      </c>
      <c r="F308" s="41"/>
      <c r="G308" s="41"/>
      <c r="H308" s="52"/>
      <c r="I308" s="134"/>
    </row>
    <row r="309" spans="1:9" s="5" customFormat="1" ht="15.75" hidden="1" x14ac:dyDescent="0.25">
      <c r="A309" s="25" t="s">
        <v>325</v>
      </c>
      <c r="B309" s="165" t="s">
        <v>4</v>
      </c>
      <c r="C309" s="166" t="s">
        <v>324</v>
      </c>
      <c r="D309" s="143"/>
      <c r="E309" s="143"/>
      <c r="F309" s="45">
        <f>F310</f>
        <v>0</v>
      </c>
      <c r="G309" s="45">
        <f>G310</f>
        <v>0</v>
      </c>
      <c r="H309" s="52"/>
      <c r="I309" s="134"/>
    </row>
    <row r="310" spans="1:9" s="5" customFormat="1" ht="24" hidden="1" x14ac:dyDescent="0.25">
      <c r="A310" s="15" t="s">
        <v>311</v>
      </c>
      <c r="B310" s="156" t="s">
        <v>4</v>
      </c>
      <c r="C310" s="156" t="s">
        <v>310</v>
      </c>
      <c r="D310" s="156"/>
      <c r="E310" s="156"/>
      <c r="F310" s="60">
        <f>F311+F337+F342</f>
        <v>0</v>
      </c>
      <c r="G310" s="60">
        <f>G311+G337+G342</f>
        <v>0</v>
      </c>
      <c r="H310" s="52"/>
      <c r="I310" s="134"/>
    </row>
    <row r="311" spans="1:9" s="5" customFormat="1" ht="24" hidden="1" x14ac:dyDescent="0.25">
      <c r="A311" s="26" t="s">
        <v>108</v>
      </c>
      <c r="B311" s="157" t="s">
        <v>4</v>
      </c>
      <c r="C311" s="143" t="s">
        <v>310</v>
      </c>
      <c r="D311" s="143" t="s">
        <v>114</v>
      </c>
      <c r="E311" s="143"/>
      <c r="F311" s="41">
        <f t="shared" ref="F311:G314" si="24">F312</f>
        <v>0</v>
      </c>
      <c r="G311" s="41">
        <f t="shared" si="24"/>
        <v>0</v>
      </c>
      <c r="H311" s="52"/>
      <c r="I311" s="134"/>
    </row>
    <row r="312" spans="1:9" s="5" customFormat="1" ht="24" hidden="1" x14ac:dyDescent="0.25">
      <c r="A312" s="36" t="s">
        <v>166</v>
      </c>
      <c r="B312" s="157" t="s">
        <v>4</v>
      </c>
      <c r="C312" s="143" t="s">
        <v>310</v>
      </c>
      <c r="D312" s="143" t="s">
        <v>141</v>
      </c>
      <c r="E312" s="143"/>
      <c r="F312" s="41">
        <f t="shared" si="24"/>
        <v>0</v>
      </c>
      <c r="G312" s="41">
        <f t="shared" si="24"/>
        <v>0</v>
      </c>
      <c r="H312" s="52"/>
      <c r="I312" s="134"/>
    </row>
    <row r="313" spans="1:9" s="5" customFormat="1" ht="120" hidden="1" x14ac:dyDescent="0.25">
      <c r="A313" s="25" t="s">
        <v>438</v>
      </c>
      <c r="B313" s="157" t="s">
        <v>4</v>
      </c>
      <c r="C313" s="143" t="s">
        <v>310</v>
      </c>
      <c r="D313" s="143" t="s">
        <v>437</v>
      </c>
      <c r="E313" s="143"/>
      <c r="F313" s="41">
        <f t="shared" si="24"/>
        <v>0</v>
      </c>
      <c r="G313" s="41">
        <f t="shared" si="24"/>
        <v>0</v>
      </c>
      <c r="H313" s="52"/>
      <c r="I313" s="134"/>
    </row>
    <row r="314" spans="1:9" s="5" customFormat="1" ht="24" hidden="1" x14ac:dyDescent="0.25">
      <c r="A314" s="24" t="s">
        <v>16</v>
      </c>
      <c r="B314" s="157" t="s">
        <v>4</v>
      </c>
      <c r="C314" s="143" t="s">
        <v>310</v>
      </c>
      <c r="D314" s="143" t="s">
        <v>437</v>
      </c>
      <c r="E314" s="143" t="s">
        <v>17</v>
      </c>
      <c r="F314" s="41">
        <f t="shared" si="24"/>
        <v>0</v>
      </c>
      <c r="G314" s="41">
        <f t="shared" si="24"/>
        <v>0</v>
      </c>
      <c r="H314" s="52"/>
      <c r="I314" s="134"/>
    </row>
    <row r="315" spans="1:9" s="5" customFormat="1" ht="24" hidden="1" x14ac:dyDescent="0.25">
      <c r="A315" s="25" t="s">
        <v>18</v>
      </c>
      <c r="B315" s="157" t="s">
        <v>4</v>
      </c>
      <c r="C315" s="143" t="s">
        <v>310</v>
      </c>
      <c r="D315" s="143" t="s">
        <v>437</v>
      </c>
      <c r="E315" s="143" t="s">
        <v>19</v>
      </c>
      <c r="F315" s="41"/>
      <c r="G315" s="41"/>
      <c r="H315" s="52"/>
      <c r="I315" s="134"/>
    </row>
    <row r="316" spans="1:9" s="145" customFormat="1" ht="15.75" x14ac:dyDescent="0.25">
      <c r="A316" s="138" t="s">
        <v>245</v>
      </c>
      <c r="B316" s="152" t="s">
        <v>4</v>
      </c>
      <c r="C316" s="153" t="s">
        <v>58</v>
      </c>
      <c r="D316" s="155"/>
      <c r="E316" s="155"/>
      <c r="F316" s="47">
        <f>F317</f>
        <v>55000</v>
      </c>
      <c r="G316" s="47">
        <f>G317</f>
        <v>55000</v>
      </c>
      <c r="H316" s="55"/>
      <c r="I316" s="144"/>
    </row>
    <row r="317" spans="1:9" s="6" customFormat="1" ht="15.75" x14ac:dyDescent="0.25">
      <c r="A317" s="15" t="s">
        <v>148</v>
      </c>
      <c r="B317" s="156" t="s">
        <v>4</v>
      </c>
      <c r="C317" s="156" t="s">
        <v>59</v>
      </c>
      <c r="D317" s="156"/>
      <c r="E317" s="156"/>
      <c r="F317" s="40">
        <f>F318</f>
        <v>55000</v>
      </c>
      <c r="G317" s="40">
        <f>G318</f>
        <v>55000</v>
      </c>
      <c r="H317" s="52"/>
      <c r="I317" s="63"/>
    </row>
    <row r="318" spans="1:9" s="6" customFormat="1" ht="24" x14ac:dyDescent="0.25">
      <c r="A318" s="26" t="s">
        <v>107</v>
      </c>
      <c r="B318" s="143" t="s">
        <v>4</v>
      </c>
      <c r="C318" s="143" t="s">
        <v>59</v>
      </c>
      <c r="D318" s="143" t="s">
        <v>115</v>
      </c>
      <c r="E318" s="143"/>
      <c r="F318" s="41">
        <f>F320</f>
        <v>55000</v>
      </c>
      <c r="G318" s="41">
        <f>G320</f>
        <v>55000</v>
      </c>
      <c r="H318" s="52"/>
      <c r="I318" s="63"/>
    </row>
    <row r="319" spans="1:9" s="5" customFormat="1" ht="24" x14ac:dyDescent="0.25">
      <c r="A319" s="30" t="s">
        <v>167</v>
      </c>
      <c r="B319" s="157" t="s">
        <v>4</v>
      </c>
      <c r="C319" s="143" t="s">
        <v>59</v>
      </c>
      <c r="D319" s="143" t="s">
        <v>147</v>
      </c>
      <c r="E319" s="143"/>
      <c r="F319" s="41">
        <f>F320</f>
        <v>55000</v>
      </c>
      <c r="G319" s="41">
        <f>G320</f>
        <v>55000</v>
      </c>
      <c r="H319" s="52"/>
      <c r="I319" s="134"/>
    </row>
    <row r="320" spans="1:9" s="5" customFormat="1" ht="15.75" x14ac:dyDescent="0.25">
      <c r="A320" s="27" t="s">
        <v>60</v>
      </c>
      <c r="B320" s="157" t="s">
        <v>4</v>
      </c>
      <c r="C320" s="143" t="s">
        <v>59</v>
      </c>
      <c r="D320" s="143" t="s">
        <v>153</v>
      </c>
      <c r="E320" s="143"/>
      <c r="F320" s="41">
        <f>F321+F323</f>
        <v>55000</v>
      </c>
      <c r="G320" s="41">
        <f>G321+G323</f>
        <v>55000</v>
      </c>
      <c r="H320" s="52"/>
      <c r="I320" s="134"/>
    </row>
    <row r="321" spans="1:9" s="5" customFormat="1" ht="24" x14ac:dyDescent="0.25">
      <c r="A321" s="24" t="s">
        <v>16</v>
      </c>
      <c r="B321" s="143" t="s">
        <v>4</v>
      </c>
      <c r="C321" s="143" t="s">
        <v>59</v>
      </c>
      <c r="D321" s="143" t="s">
        <v>153</v>
      </c>
      <c r="E321" s="143" t="s">
        <v>17</v>
      </c>
      <c r="F321" s="41">
        <f>F322</f>
        <v>55000</v>
      </c>
      <c r="G321" s="41">
        <f>G322</f>
        <v>55000</v>
      </c>
      <c r="H321" s="52"/>
      <c r="I321" s="134"/>
    </row>
    <row r="322" spans="1:9" s="5" customFormat="1" ht="24" x14ac:dyDescent="0.25">
      <c r="A322" s="25" t="s">
        <v>18</v>
      </c>
      <c r="B322" s="143" t="s">
        <v>4</v>
      </c>
      <c r="C322" s="143" t="s">
        <v>59</v>
      </c>
      <c r="D322" s="143" t="s">
        <v>153</v>
      </c>
      <c r="E322" s="143" t="s">
        <v>19</v>
      </c>
      <c r="F322" s="41">
        <v>55000</v>
      </c>
      <c r="G322" s="41">
        <v>55000</v>
      </c>
      <c r="H322" s="52"/>
      <c r="I322" s="134"/>
    </row>
    <row r="323" spans="1:9" s="5" customFormat="1" ht="15.75" hidden="1" x14ac:dyDescent="0.25">
      <c r="A323" s="24" t="s">
        <v>212</v>
      </c>
      <c r="B323" s="143" t="s">
        <v>4</v>
      </c>
      <c r="C323" s="143" t="s">
        <v>59</v>
      </c>
      <c r="D323" s="143" t="s">
        <v>153</v>
      </c>
      <c r="E323" s="143" t="s">
        <v>213</v>
      </c>
      <c r="F323" s="41">
        <f t="shared" ref="F323:G323" si="25">F324</f>
        <v>0</v>
      </c>
      <c r="G323" s="41">
        <f t="shared" si="25"/>
        <v>0</v>
      </c>
      <c r="H323" s="52"/>
      <c r="I323" s="134"/>
    </row>
    <row r="324" spans="1:9" s="5" customFormat="1" ht="15.75" hidden="1" x14ac:dyDescent="0.25">
      <c r="A324" s="25" t="s">
        <v>214</v>
      </c>
      <c r="B324" s="143" t="s">
        <v>4</v>
      </c>
      <c r="C324" s="143" t="s">
        <v>59</v>
      </c>
      <c r="D324" s="143" t="s">
        <v>153</v>
      </c>
      <c r="E324" s="143" t="s">
        <v>215</v>
      </c>
      <c r="F324" s="41"/>
      <c r="G324" s="41"/>
      <c r="H324" s="52"/>
      <c r="I324" s="134"/>
    </row>
    <row r="325" spans="1:9" s="48" customFormat="1" ht="15.75" x14ac:dyDescent="0.25">
      <c r="A325" s="138" t="s">
        <v>246</v>
      </c>
      <c r="B325" s="152" t="s">
        <v>4</v>
      </c>
      <c r="C325" s="153" t="s">
        <v>61</v>
      </c>
      <c r="D325" s="155"/>
      <c r="E325" s="155"/>
      <c r="F325" s="47">
        <f>F326</f>
        <v>312000</v>
      </c>
      <c r="G325" s="47">
        <f>G326</f>
        <v>312000</v>
      </c>
      <c r="H325" s="55"/>
      <c r="I325" s="66"/>
    </row>
    <row r="326" spans="1:9" s="5" customFormat="1" ht="15.75" x14ac:dyDescent="0.25">
      <c r="A326" s="15" t="s">
        <v>65</v>
      </c>
      <c r="B326" s="156" t="s">
        <v>4</v>
      </c>
      <c r="C326" s="156" t="s">
        <v>66</v>
      </c>
      <c r="D326" s="156"/>
      <c r="E326" s="156"/>
      <c r="F326" s="40">
        <f>F327+F332+F340</f>
        <v>312000</v>
      </c>
      <c r="G326" s="40">
        <f>G327+G332+G340</f>
        <v>312000</v>
      </c>
      <c r="H326" s="52"/>
      <c r="I326" s="134"/>
    </row>
    <row r="327" spans="1:9" s="5" customFormat="1" ht="36" x14ac:dyDescent="0.25">
      <c r="A327" s="22" t="s">
        <v>86</v>
      </c>
      <c r="B327" s="143" t="s">
        <v>4</v>
      </c>
      <c r="C327" s="143" t="s">
        <v>66</v>
      </c>
      <c r="D327" s="143" t="s">
        <v>83</v>
      </c>
      <c r="E327" s="143"/>
      <c r="F327" s="41">
        <f t="shared" ref="F327:G330" si="26">F328</f>
        <v>312000</v>
      </c>
      <c r="G327" s="41">
        <f t="shared" si="26"/>
        <v>312000</v>
      </c>
      <c r="H327" s="52"/>
      <c r="I327" s="134"/>
    </row>
    <row r="328" spans="1:9" s="5" customFormat="1" ht="36" x14ac:dyDescent="0.25">
      <c r="A328" s="28" t="s">
        <v>158</v>
      </c>
      <c r="B328" s="157" t="s">
        <v>4</v>
      </c>
      <c r="C328" s="143" t="s">
        <v>66</v>
      </c>
      <c r="D328" s="158" t="s">
        <v>118</v>
      </c>
      <c r="E328" s="143"/>
      <c r="F328" s="41">
        <f t="shared" si="26"/>
        <v>312000</v>
      </c>
      <c r="G328" s="41">
        <f t="shared" si="26"/>
        <v>312000</v>
      </c>
      <c r="H328" s="52"/>
      <c r="I328" s="134"/>
    </row>
    <row r="329" spans="1:9" s="5" customFormat="1" ht="15.75" x14ac:dyDescent="0.25">
      <c r="A329" s="24" t="s">
        <v>85</v>
      </c>
      <c r="B329" s="157" t="s">
        <v>4</v>
      </c>
      <c r="C329" s="143" t="s">
        <v>66</v>
      </c>
      <c r="D329" s="158" t="s">
        <v>120</v>
      </c>
      <c r="E329" s="143"/>
      <c r="F329" s="41">
        <f t="shared" si="26"/>
        <v>312000</v>
      </c>
      <c r="G329" s="41">
        <f t="shared" si="26"/>
        <v>312000</v>
      </c>
      <c r="H329" s="52"/>
      <c r="I329" s="134"/>
    </row>
    <row r="330" spans="1:9" s="5" customFormat="1" ht="15.75" x14ac:dyDescent="0.25">
      <c r="A330" s="24" t="s">
        <v>172</v>
      </c>
      <c r="B330" s="157" t="s">
        <v>4</v>
      </c>
      <c r="C330" s="143" t="s">
        <v>66</v>
      </c>
      <c r="D330" s="158" t="s">
        <v>120</v>
      </c>
      <c r="E330" s="143" t="s">
        <v>98</v>
      </c>
      <c r="F330" s="41">
        <f t="shared" si="26"/>
        <v>312000</v>
      </c>
      <c r="G330" s="41">
        <f t="shared" si="26"/>
        <v>312000</v>
      </c>
      <c r="H330" s="52"/>
      <c r="I330" s="134"/>
    </row>
    <row r="331" spans="1:9" s="5" customFormat="1" ht="15.75" x14ac:dyDescent="0.25">
      <c r="A331" s="24" t="s">
        <v>173</v>
      </c>
      <c r="B331" s="157" t="s">
        <v>4</v>
      </c>
      <c r="C331" s="143" t="s">
        <v>66</v>
      </c>
      <c r="D331" s="158" t="s">
        <v>120</v>
      </c>
      <c r="E331" s="143" t="s">
        <v>174</v>
      </c>
      <c r="F331" s="41">
        <v>312000</v>
      </c>
      <c r="G331" s="41">
        <v>312000</v>
      </c>
      <c r="H331" s="52"/>
      <c r="I331" s="134"/>
    </row>
    <row r="332" spans="1:9" s="5" customFormat="1" ht="36" hidden="1" x14ac:dyDescent="0.25">
      <c r="A332" s="22" t="s">
        <v>253</v>
      </c>
      <c r="B332" s="159" t="s">
        <v>4</v>
      </c>
      <c r="C332" s="159" t="s">
        <v>66</v>
      </c>
      <c r="D332" s="159" t="s">
        <v>92</v>
      </c>
      <c r="E332" s="143"/>
      <c r="F332" s="42">
        <f>F333</f>
        <v>0</v>
      </c>
      <c r="G332" s="42">
        <f>G333</f>
        <v>0</v>
      </c>
      <c r="H332" s="52"/>
      <c r="I332" s="134"/>
    </row>
    <row r="333" spans="1:9" s="5" customFormat="1" ht="24" hidden="1" x14ac:dyDescent="0.25">
      <c r="A333" s="28" t="s">
        <v>202</v>
      </c>
      <c r="B333" s="167" t="s">
        <v>4</v>
      </c>
      <c r="C333" s="160" t="s">
        <v>66</v>
      </c>
      <c r="D333" s="168" t="s">
        <v>184</v>
      </c>
      <c r="E333" s="159"/>
      <c r="F333" s="42">
        <f>F334+F337</f>
        <v>0</v>
      </c>
      <c r="G333" s="42">
        <f>G334+G337</f>
        <v>0</v>
      </c>
      <c r="H333" s="52"/>
      <c r="I333" s="134"/>
    </row>
    <row r="334" spans="1:9" s="5" customFormat="1" ht="15.75" hidden="1" x14ac:dyDescent="0.25">
      <c r="A334" s="17" t="s">
        <v>62</v>
      </c>
      <c r="B334" s="143" t="s">
        <v>4</v>
      </c>
      <c r="C334" s="143" t="s">
        <v>66</v>
      </c>
      <c r="D334" s="143" t="s">
        <v>193</v>
      </c>
      <c r="E334" s="151"/>
      <c r="F334" s="41">
        <f>F335</f>
        <v>0</v>
      </c>
      <c r="G334" s="41">
        <f>G335</f>
        <v>0</v>
      </c>
      <c r="H334" s="52"/>
      <c r="I334" s="134"/>
    </row>
    <row r="335" spans="1:9" s="5" customFormat="1" ht="15.75" hidden="1" x14ac:dyDescent="0.25">
      <c r="A335" s="17" t="s">
        <v>63</v>
      </c>
      <c r="B335" s="143" t="s">
        <v>4</v>
      </c>
      <c r="C335" s="143" t="s">
        <v>66</v>
      </c>
      <c r="D335" s="143" t="s">
        <v>193</v>
      </c>
      <c r="E335" s="151">
        <v>300</v>
      </c>
      <c r="F335" s="41">
        <f>F336</f>
        <v>0</v>
      </c>
      <c r="G335" s="41">
        <f>G336</f>
        <v>0</v>
      </c>
      <c r="H335" s="52"/>
      <c r="I335" s="134"/>
    </row>
    <row r="336" spans="1:9" s="5" customFormat="1" ht="15.75" hidden="1" x14ac:dyDescent="0.25">
      <c r="A336" s="17" t="s">
        <v>64</v>
      </c>
      <c r="B336" s="143" t="s">
        <v>4</v>
      </c>
      <c r="C336" s="143" t="s">
        <v>66</v>
      </c>
      <c r="D336" s="143" t="s">
        <v>193</v>
      </c>
      <c r="E336" s="151">
        <v>360</v>
      </c>
      <c r="F336" s="41"/>
      <c r="G336" s="41"/>
      <c r="H336" s="52"/>
      <c r="I336" s="134"/>
    </row>
    <row r="337" spans="1:9" s="5" customFormat="1" ht="15.75" hidden="1" x14ac:dyDescent="0.25">
      <c r="A337" s="17" t="s">
        <v>67</v>
      </c>
      <c r="B337" s="143" t="s">
        <v>4</v>
      </c>
      <c r="C337" s="143" t="s">
        <v>66</v>
      </c>
      <c r="D337" s="143" t="s">
        <v>194</v>
      </c>
      <c r="E337" s="151"/>
      <c r="F337" s="41">
        <f t="shared" ref="F337:G338" si="27">F338</f>
        <v>0</v>
      </c>
      <c r="G337" s="41">
        <f t="shared" si="27"/>
        <v>0</v>
      </c>
      <c r="H337" s="52"/>
      <c r="I337" s="134"/>
    </row>
    <row r="338" spans="1:9" s="5" customFormat="1" ht="24" hidden="1" x14ac:dyDescent="0.25">
      <c r="A338" s="24" t="s">
        <v>16</v>
      </c>
      <c r="B338" s="143" t="s">
        <v>4</v>
      </c>
      <c r="C338" s="143" t="s">
        <v>66</v>
      </c>
      <c r="D338" s="143" t="s">
        <v>194</v>
      </c>
      <c r="E338" s="143" t="s">
        <v>17</v>
      </c>
      <c r="F338" s="41">
        <f t="shared" si="27"/>
        <v>0</v>
      </c>
      <c r="G338" s="41">
        <f t="shared" si="27"/>
        <v>0</v>
      </c>
      <c r="H338" s="52"/>
      <c r="I338" s="134"/>
    </row>
    <row r="339" spans="1:9" s="5" customFormat="1" ht="24" hidden="1" x14ac:dyDescent="0.25">
      <c r="A339" s="25" t="s">
        <v>18</v>
      </c>
      <c r="B339" s="143" t="s">
        <v>4</v>
      </c>
      <c r="C339" s="143" t="s">
        <v>66</v>
      </c>
      <c r="D339" s="143" t="s">
        <v>194</v>
      </c>
      <c r="E339" s="143" t="s">
        <v>19</v>
      </c>
      <c r="F339" s="41"/>
      <c r="G339" s="41"/>
      <c r="H339" s="52"/>
      <c r="I339" s="134"/>
    </row>
    <row r="340" spans="1:9" s="5" customFormat="1" ht="15.75" hidden="1" x14ac:dyDescent="0.25">
      <c r="A340" s="37" t="s">
        <v>82</v>
      </c>
      <c r="B340" s="161" t="s">
        <v>4</v>
      </c>
      <c r="C340" s="161" t="s">
        <v>66</v>
      </c>
      <c r="D340" s="161" t="s">
        <v>157</v>
      </c>
      <c r="E340" s="143"/>
      <c r="F340" s="41">
        <f>F341</f>
        <v>0</v>
      </c>
      <c r="G340" s="41">
        <f>G341</f>
        <v>0</v>
      </c>
      <c r="H340" s="52"/>
      <c r="I340" s="134"/>
    </row>
    <row r="341" spans="1:9" s="5" customFormat="1" ht="15.75" hidden="1" x14ac:dyDescent="0.25">
      <c r="A341" s="17" t="s">
        <v>63</v>
      </c>
      <c r="B341" s="143" t="s">
        <v>4</v>
      </c>
      <c r="C341" s="143" t="s">
        <v>66</v>
      </c>
      <c r="D341" s="143" t="s">
        <v>157</v>
      </c>
      <c r="E341" s="143" t="s">
        <v>98</v>
      </c>
      <c r="F341" s="41">
        <f>F342</f>
        <v>0</v>
      </c>
      <c r="G341" s="41">
        <f>G342</f>
        <v>0</v>
      </c>
      <c r="H341" s="52"/>
      <c r="I341" s="134"/>
    </row>
    <row r="342" spans="1:9" s="5" customFormat="1" ht="15.75" hidden="1" x14ac:dyDescent="0.25">
      <c r="A342" s="24" t="s">
        <v>64</v>
      </c>
      <c r="B342" s="143" t="s">
        <v>4</v>
      </c>
      <c r="C342" s="143" t="s">
        <v>66</v>
      </c>
      <c r="D342" s="143" t="s">
        <v>157</v>
      </c>
      <c r="E342" s="143" t="s">
        <v>99</v>
      </c>
      <c r="F342" s="41"/>
      <c r="G342" s="41"/>
      <c r="H342" s="52"/>
      <c r="I342" s="134"/>
    </row>
    <row r="343" spans="1:9" s="48" customFormat="1" ht="15.75" x14ac:dyDescent="0.25">
      <c r="A343" s="138" t="s">
        <v>247</v>
      </c>
      <c r="B343" s="152" t="s">
        <v>4</v>
      </c>
      <c r="C343" s="153" t="s">
        <v>68</v>
      </c>
      <c r="D343" s="155"/>
      <c r="E343" s="155"/>
      <c r="F343" s="47">
        <f>+F344</f>
        <v>200000</v>
      </c>
      <c r="G343" s="47">
        <f>+G344</f>
        <v>200000</v>
      </c>
      <c r="H343" s="55"/>
      <c r="I343" s="66"/>
    </row>
    <row r="344" spans="1:9" s="5" customFormat="1" ht="15.75" x14ac:dyDescent="0.25">
      <c r="A344" s="15" t="s">
        <v>149</v>
      </c>
      <c r="B344" s="156" t="s">
        <v>4</v>
      </c>
      <c r="C344" s="156" t="s">
        <v>69</v>
      </c>
      <c r="D344" s="156"/>
      <c r="E344" s="156"/>
      <c r="F344" s="40">
        <f t="shared" ref="F344:G346" si="28">F345</f>
        <v>200000</v>
      </c>
      <c r="G344" s="40">
        <f t="shared" si="28"/>
        <v>200000</v>
      </c>
      <c r="H344" s="52"/>
      <c r="I344" s="134"/>
    </row>
    <row r="345" spans="1:9" s="5" customFormat="1" ht="24" x14ac:dyDescent="0.25">
      <c r="A345" s="22" t="s">
        <v>106</v>
      </c>
      <c r="B345" s="143" t="s">
        <v>4</v>
      </c>
      <c r="C345" s="143" t="s">
        <v>69</v>
      </c>
      <c r="D345" s="143" t="s">
        <v>116</v>
      </c>
      <c r="E345" s="143"/>
      <c r="F345" s="41">
        <f t="shared" si="28"/>
        <v>200000</v>
      </c>
      <c r="G345" s="41">
        <f t="shared" si="28"/>
        <v>200000</v>
      </c>
      <c r="H345" s="52"/>
      <c r="I345" s="134"/>
    </row>
    <row r="346" spans="1:9" s="5" customFormat="1" ht="24" x14ac:dyDescent="0.25">
      <c r="A346" s="27" t="s">
        <v>168</v>
      </c>
      <c r="B346" s="157" t="s">
        <v>4</v>
      </c>
      <c r="C346" s="143" t="s">
        <v>69</v>
      </c>
      <c r="D346" s="143" t="s">
        <v>150</v>
      </c>
      <c r="E346" s="143"/>
      <c r="F346" s="41">
        <f t="shared" si="28"/>
        <v>200000</v>
      </c>
      <c r="G346" s="41">
        <f t="shared" si="28"/>
        <v>200000</v>
      </c>
      <c r="H346" s="52"/>
      <c r="I346" s="134"/>
    </row>
    <row r="347" spans="1:9" s="5" customFormat="1" ht="15.75" x14ac:dyDescent="0.25">
      <c r="A347" s="21" t="s">
        <v>103</v>
      </c>
      <c r="B347" s="157" t="s">
        <v>4</v>
      </c>
      <c r="C347" s="143" t="s">
        <v>69</v>
      </c>
      <c r="D347" s="143" t="s">
        <v>151</v>
      </c>
      <c r="E347" s="143"/>
      <c r="F347" s="41">
        <f>F348+F350</f>
        <v>200000</v>
      </c>
      <c r="G347" s="41">
        <f>G348+G350</f>
        <v>200000</v>
      </c>
      <c r="H347" s="52"/>
      <c r="I347" s="134"/>
    </row>
    <row r="348" spans="1:9" s="5" customFormat="1" ht="24" x14ac:dyDescent="0.25">
      <c r="A348" s="21" t="s">
        <v>16</v>
      </c>
      <c r="B348" s="157" t="s">
        <v>4</v>
      </c>
      <c r="C348" s="143" t="s">
        <v>69</v>
      </c>
      <c r="D348" s="143" t="s">
        <v>151</v>
      </c>
      <c r="E348" s="143" t="s">
        <v>17</v>
      </c>
      <c r="F348" s="41">
        <f>F349</f>
        <v>200000</v>
      </c>
      <c r="G348" s="41">
        <f>G349</f>
        <v>200000</v>
      </c>
      <c r="H348" s="52"/>
      <c r="I348" s="134"/>
    </row>
    <row r="349" spans="1:9" s="5" customFormat="1" ht="24" x14ac:dyDescent="0.25">
      <c r="A349" s="21" t="s">
        <v>18</v>
      </c>
      <c r="B349" s="157" t="s">
        <v>4</v>
      </c>
      <c r="C349" s="143" t="s">
        <v>69</v>
      </c>
      <c r="D349" s="143" t="s">
        <v>151</v>
      </c>
      <c r="E349" s="143" t="s">
        <v>19</v>
      </c>
      <c r="F349" s="41">
        <f>200000</f>
        <v>200000</v>
      </c>
      <c r="G349" s="41">
        <f>200000</f>
        <v>200000</v>
      </c>
      <c r="H349" s="52"/>
      <c r="I349" s="134"/>
    </row>
    <row r="350" spans="1:9" s="5" customFormat="1" ht="15.75" hidden="1" x14ac:dyDescent="0.25">
      <c r="A350" s="24" t="s">
        <v>212</v>
      </c>
      <c r="B350" s="157" t="s">
        <v>4</v>
      </c>
      <c r="C350" s="143" t="s">
        <v>69</v>
      </c>
      <c r="D350" s="143" t="s">
        <v>151</v>
      </c>
      <c r="E350" s="143" t="s">
        <v>213</v>
      </c>
      <c r="F350" s="41">
        <f>F351</f>
        <v>0</v>
      </c>
      <c r="G350" s="41">
        <f>G351</f>
        <v>0</v>
      </c>
      <c r="H350" s="52"/>
      <c r="I350" s="134"/>
    </row>
    <row r="351" spans="1:9" s="5" customFormat="1" ht="15.75" hidden="1" x14ac:dyDescent="0.25">
      <c r="A351" s="25" t="s">
        <v>214</v>
      </c>
      <c r="B351" s="157" t="s">
        <v>4</v>
      </c>
      <c r="C351" s="143" t="s">
        <v>69</v>
      </c>
      <c r="D351" s="143" t="s">
        <v>151</v>
      </c>
      <c r="E351" s="143" t="s">
        <v>215</v>
      </c>
      <c r="F351" s="41"/>
      <c r="G351" s="41"/>
      <c r="H351" s="52"/>
      <c r="I351" s="134"/>
    </row>
    <row r="352" spans="1:9" s="48" customFormat="1" ht="15.75" x14ac:dyDescent="0.25">
      <c r="A352" s="138" t="s">
        <v>248</v>
      </c>
      <c r="B352" s="152" t="s">
        <v>4</v>
      </c>
      <c r="C352" s="153" t="s">
        <v>70</v>
      </c>
      <c r="D352" s="155"/>
      <c r="E352" s="155"/>
      <c r="F352" s="47">
        <f>F353</f>
        <v>1056000</v>
      </c>
      <c r="G352" s="47">
        <f>G353</f>
        <v>1056000</v>
      </c>
      <c r="H352" s="55"/>
      <c r="I352" s="66"/>
    </row>
    <row r="353" spans="1:9" s="5" customFormat="1" ht="15.75" x14ac:dyDescent="0.25">
      <c r="A353" s="15" t="s">
        <v>71</v>
      </c>
      <c r="B353" s="156" t="s">
        <v>4</v>
      </c>
      <c r="C353" s="156" t="s">
        <v>72</v>
      </c>
      <c r="D353" s="156"/>
      <c r="E353" s="156"/>
      <c r="F353" s="40">
        <f>+F354</f>
        <v>1056000</v>
      </c>
      <c r="G353" s="40">
        <f>+G354</f>
        <v>1056000</v>
      </c>
      <c r="H353" s="52"/>
      <c r="I353" s="134"/>
    </row>
    <row r="354" spans="1:9" s="5" customFormat="1" ht="48" x14ac:dyDescent="0.25">
      <c r="A354" s="22" t="s">
        <v>105</v>
      </c>
      <c r="B354" s="143" t="s">
        <v>4</v>
      </c>
      <c r="C354" s="143" t="s">
        <v>72</v>
      </c>
      <c r="D354" s="143" t="s">
        <v>117</v>
      </c>
      <c r="E354" s="143"/>
      <c r="F354" s="41">
        <f t="shared" ref="F354:G357" si="29">F355</f>
        <v>1056000</v>
      </c>
      <c r="G354" s="41">
        <f t="shared" si="29"/>
        <v>1056000</v>
      </c>
      <c r="H354" s="52"/>
      <c r="I354" s="134"/>
    </row>
    <row r="355" spans="1:9" s="5" customFormat="1" ht="24" x14ac:dyDescent="0.25">
      <c r="A355" s="30" t="s">
        <v>169</v>
      </c>
      <c r="B355" s="157" t="s">
        <v>4</v>
      </c>
      <c r="C355" s="143" t="s">
        <v>72</v>
      </c>
      <c r="D355" s="143" t="s">
        <v>154</v>
      </c>
      <c r="E355" s="143"/>
      <c r="F355" s="41">
        <f t="shared" si="29"/>
        <v>1056000</v>
      </c>
      <c r="G355" s="41">
        <f t="shared" si="29"/>
        <v>1056000</v>
      </c>
      <c r="H355" s="52"/>
      <c r="I355" s="134"/>
    </row>
    <row r="356" spans="1:9" s="5" customFormat="1" ht="15.75" x14ac:dyDescent="0.25">
      <c r="A356" s="27" t="s">
        <v>104</v>
      </c>
      <c r="B356" s="157" t="s">
        <v>4</v>
      </c>
      <c r="C356" s="143" t="s">
        <v>72</v>
      </c>
      <c r="D356" s="143" t="s">
        <v>155</v>
      </c>
      <c r="E356" s="143"/>
      <c r="F356" s="41">
        <f t="shared" si="29"/>
        <v>1056000</v>
      </c>
      <c r="G356" s="41">
        <f t="shared" si="29"/>
        <v>1056000</v>
      </c>
      <c r="H356" s="52"/>
      <c r="I356" s="134"/>
    </row>
    <row r="357" spans="1:9" s="5" customFormat="1" ht="24" x14ac:dyDescent="0.25">
      <c r="A357" s="21" t="s">
        <v>16</v>
      </c>
      <c r="B357" s="157" t="s">
        <v>4</v>
      </c>
      <c r="C357" s="143" t="s">
        <v>72</v>
      </c>
      <c r="D357" s="143" t="s">
        <v>155</v>
      </c>
      <c r="E357" s="143" t="s">
        <v>17</v>
      </c>
      <c r="F357" s="41">
        <f t="shared" si="29"/>
        <v>1056000</v>
      </c>
      <c r="G357" s="41">
        <f t="shared" si="29"/>
        <v>1056000</v>
      </c>
      <c r="H357" s="52"/>
      <c r="I357" s="134"/>
    </row>
    <row r="358" spans="1:9" s="5" customFormat="1" ht="24" x14ac:dyDescent="0.25">
      <c r="A358" s="21" t="s">
        <v>18</v>
      </c>
      <c r="B358" s="157" t="s">
        <v>4</v>
      </c>
      <c r="C358" s="143" t="s">
        <v>72</v>
      </c>
      <c r="D358" s="143" t="s">
        <v>155</v>
      </c>
      <c r="E358" s="151">
        <v>240</v>
      </c>
      <c r="F358" s="41">
        <v>1056000</v>
      </c>
      <c r="G358" s="41">
        <v>1056000</v>
      </c>
      <c r="H358" s="52"/>
      <c r="I358" s="134"/>
    </row>
    <row r="359" spans="1:9" s="48" customFormat="1" ht="24" x14ac:dyDescent="0.25">
      <c r="A359" s="138" t="s">
        <v>318</v>
      </c>
      <c r="B359" s="152" t="s">
        <v>4</v>
      </c>
      <c r="C359" s="153" t="s">
        <v>316</v>
      </c>
      <c r="D359" s="155"/>
      <c r="E359" s="155"/>
      <c r="F359" s="47">
        <f t="shared" ref="F359:G364" si="30">F360</f>
        <v>4985.4799999999996</v>
      </c>
      <c r="G359" s="47">
        <f t="shared" si="30"/>
        <v>3243.29</v>
      </c>
      <c r="H359" s="55"/>
      <c r="I359" s="66"/>
    </row>
    <row r="360" spans="1:9" s="5" customFormat="1" ht="24" x14ac:dyDescent="0.25">
      <c r="A360" s="15" t="s">
        <v>319</v>
      </c>
      <c r="B360" s="156" t="s">
        <v>4</v>
      </c>
      <c r="C360" s="156" t="s">
        <v>317</v>
      </c>
      <c r="D360" s="156"/>
      <c r="E360" s="156"/>
      <c r="F360" s="40">
        <f t="shared" si="30"/>
        <v>4985.4799999999996</v>
      </c>
      <c r="G360" s="40">
        <f t="shared" si="30"/>
        <v>3243.29</v>
      </c>
      <c r="H360" s="52"/>
      <c r="I360" s="134"/>
    </row>
    <row r="361" spans="1:9" s="5" customFormat="1" ht="24" x14ac:dyDescent="0.25">
      <c r="A361" s="22" t="s">
        <v>195</v>
      </c>
      <c r="B361" s="143" t="s">
        <v>4</v>
      </c>
      <c r="C361" s="143" t="s">
        <v>317</v>
      </c>
      <c r="D361" s="143" t="s">
        <v>80</v>
      </c>
      <c r="E361" s="143"/>
      <c r="F361" s="41">
        <f t="shared" si="30"/>
        <v>4985.4799999999996</v>
      </c>
      <c r="G361" s="41">
        <f t="shared" si="30"/>
        <v>3243.29</v>
      </c>
      <c r="H361" s="52"/>
      <c r="I361" s="134"/>
    </row>
    <row r="362" spans="1:9" s="5" customFormat="1" ht="24" x14ac:dyDescent="0.25">
      <c r="A362" s="30" t="s">
        <v>159</v>
      </c>
      <c r="B362" s="157" t="s">
        <v>4</v>
      </c>
      <c r="C362" s="143" t="s">
        <v>317</v>
      </c>
      <c r="D362" s="143" t="s">
        <v>124</v>
      </c>
      <c r="E362" s="143"/>
      <c r="F362" s="41">
        <f t="shared" si="30"/>
        <v>4985.4799999999996</v>
      </c>
      <c r="G362" s="41">
        <f t="shared" si="30"/>
        <v>3243.29</v>
      </c>
      <c r="H362" s="52"/>
      <c r="I362" s="134"/>
    </row>
    <row r="363" spans="1:9" s="5" customFormat="1" ht="15.75" x14ac:dyDescent="0.25">
      <c r="A363" s="27" t="s">
        <v>321</v>
      </c>
      <c r="B363" s="157" t="s">
        <v>4</v>
      </c>
      <c r="C363" s="143" t="s">
        <v>317</v>
      </c>
      <c r="D363" s="143" t="s">
        <v>320</v>
      </c>
      <c r="E363" s="143"/>
      <c r="F363" s="41">
        <f t="shared" si="30"/>
        <v>4985.4799999999996</v>
      </c>
      <c r="G363" s="41">
        <f t="shared" si="30"/>
        <v>3243.29</v>
      </c>
      <c r="H363" s="52"/>
      <c r="I363" s="134"/>
    </row>
    <row r="364" spans="1:9" s="5" customFormat="1" ht="15.75" x14ac:dyDescent="0.25">
      <c r="A364" s="27" t="s">
        <v>322</v>
      </c>
      <c r="B364" s="157" t="s">
        <v>4</v>
      </c>
      <c r="C364" s="143" t="s">
        <v>317</v>
      </c>
      <c r="D364" s="143" t="s">
        <v>320</v>
      </c>
      <c r="E364" s="143">
        <v>700</v>
      </c>
      <c r="F364" s="41">
        <f t="shared" si="30"/>
        <v>4985.4799999999996</v>
      </c>
      <c r="G364" s="41">
        <f t="shared" si="30"/>
        <v>3243.29</v>
      </c>
      <c r="H364" s="52"/>
      <c r="I364" s="134"/>
    </row>
    <row r="365" spans="1:9" s="5" customFormat="1" ht="15.75" x14ac:dyDescent="0.25">
      <c r="A365" s="27" t="s">
        <v>323</v>
      </c>
      <c r="B365" s="157" t="s">
        <v>4</v>
      </c>
      <c r="C365" s="143" t="s">
        <v>317</v>
      </c>
      <c r="D365" s="143" t="s">
        <v>320</v>
      </c>
      <c r="E365" s="143">
        <v>730</v>
      </c>
      <c r="F365" s="41">
        <v>4985.4799999999996</v>
      </c>
      <c r="G365" s="41">
        <v>3243.29</v>
      </c>
      <c r="H365" s="52"/>
      <c r="I365" s="134"/>
    </row>
    <row r="366" spans="1:9" s="48" customFormat="1" ht="36" hidden="1" x14ac:dyDescent="0.25">
      <c r="A366" s="138" t="s">
        <v>296</v>
      </c>
      <c r="B366" s="139" t="s">
        <v>4</v>
      </c>
      <c r="C366" s="140" t="s">
        <v>291</v>
      </c>
      <c r="D366" s="141"/>
      <c r="E366" s="141"/>
      <c r="F366" s="47">
        <f t="shared" ref="F366:G371" si="31">F367</f>
        <v>0</v>
      </c>
      <c r="G366" s="47">
        <f t="shared" si="31"/>
        <v>0</v>
      </c>
      <c r="H366" s="55"/>
      <c r="I366" s="66"/>
    </row>
    <row r="367" spans="1:9" s="5" customFormat="1" ht="15.75" hidden="1" x14ac:dyDescent="0.25">
      <c r="A367" s="15" t="s">
        <v>292</v>
      </c>
      <c r="B367" s="16" t="s">
        <v>4</v>
      </c>
      <c r="C367" s="16" t="s">
        <v>293</v>
      </c>
      <c r="D367" s="16"/>
      <c r="E367" s="16"/>
      <c r="F367" s="40">
        <f t="shared" si="31"/>
        <v>0</v>
      </c>
      <c r="G367" s="40">
        <f t="shared" si="31"/>
        <v>0</v>
      </c>
      <c r="H367" s="52"/>
      <c r="I367" s="134"/>
    </row>
    <row r="368" spans="1:9" s="5" customFormat="1" ht="24" hidden="1" x14ac:dyDescent="0.25">
      <c r="A368" s="22" t="s">
        <v>195</v>
      </c>
      <c r="B368" s="20" t="s">
        <v>4</v>
      </c>
      <c r="C368" s="20" t="s">
        <v>293</v>
      </c>
      <c r="D368" s="20" t="s">
        <v>80</v>
      </c>
      <c r="E368" s="16"/>
      <c r="F368" s="41">
        <f t="shared" si="31"/>
        <v>0</v>
      </c>
      <c r="G368" s="41">
        <f t="shared" si="31"/>
        <v>0</v>
      </c>
      <c r="H368" s="52"/>
      <c r="I368" s="134"/>
    </row>
    <row r="369" spans="1:9" s="5" customFormat="1" ht="24" hidden="1" x14ac:dyDescent="0.25">
      <c r="A369" s="23" t="s">
        <v>159</v>
      </c>
      <c r="B369" s="20" t="s">
        <v>4</v>
      </c>
      <c r="C369" s="20" t="s">
        <v>293</v>
      </c>
      <c r="D369" s="20" t="s">
        <v>124</v>
      </c>
      <c r="E369" s="20"/>
      <c r="F369" s="41">
        <f t="shared" si="31"/>
        <v>0</v>
      </c>
      <c r="G369" s="41">
        <f t="shared" si="31"/>
        <v>0</v>
      </c>
      <c r="H369" s="52"/>
      <c r="I369" s="134"/>
    </row>
    <row r="370" spans="1:9" s="5" customFormat="1" ht="24" hidden="1" x14ac:dyDescent="0.25">
      <c r="A370" s="17" t="s">
        <v>294</v>
      </c>
      <c r="B370" s="19" t="s">
        <v>4</v>
      </c>
      <c r="C370" s="20" t="s">
        <v>293</v>
      </c>
      <c r="D370" s="20" t="s">
        <v>295</v>
      </c>
      <c r="E370" s="20"/>
      <c r="F370" s="41">
        <f t="shared" si="31"/>
        <v>0</v>
      </c>
      <c r="G370" s="41">
        <f t="shared" si="31"/>
        <v>0</v>
      </c>
      <c r="H370" s="52"/>
      <c r="I370" s="134"/>
    </row>
    <row r="371" spans="1:9" s="5" customFormat="1" ht="15.75" hidden="1" x14ac:dyDescent="0.25">
      <c r="A371" s="24" t="s">
        <v>212</v>
      </c>
      <c r="B371" s="19" t="s">
        <v>4</v>
      </c>
      <c r="C371" s="20" t="s">
        <v>293</v>
      </c>
      <c r="D371" s="20" t="s">
        <v>295</v>
      </c>
      <c r="E371" s="20" t="s">
        <v>213</v>
      </c>
      <c r="F371" s="41">
        <f t="shared" si="31"/>
        <v>0</v>
      </c>
      <c r="G371" s="41">
        <f t="shared" si="31"/>
        <v>0</v>
      </c>
      <c r="H371" s="52"/>
      <c r="I371" s="134"/>
    </row>
    <row r="372" spans="1:9" s="5" customFormat="1" ht="15.75" hidden="1" x14ac:dyDescent="0.25">
      <c r="A372" s="25" t="s">
        <v>214</v>
      </c>
      <c r="B372" s="19" t="s">
        <v>4</v>
      </c>
      <c r="C372" s="20" t="s">
        <v>293</v>
      </c>
      <c r="D372" s="20" t="s">
        <v>295</v>
      </c>
      <c r="E372" s="1">
        <v>540</v>
      </c>
      <c r="F372" s="41"/>
      <c r="G372" s="41"/>
      <c r="H372" s="52"/>
      <c r="I372" s="134"/>
    </row>
    <row r="373" spans="1:9" s="5" customFormat="1" ht="15.75" x14ac:dyDescent="0.25">
      <c r="H373" s="52"/>
      <c r="I373" s="134"/>
    </row>
    <row r="374" spans="1:9" s="5" customFormat="1" ht="15.75" x14ac:dyDescent="0.25">
      <c r="H374" s="52"/>
      <c r="I374" s="134"/>
    </row>
    <row r="375" spans="1:9" s="5" customFormat="1" ht="15.75" x14ac:dyDescent="0.25">
      <c r="H375" s="52"/>
      <c r="I375" s="134"/>
    </row>
    <row r="376" spans="1:9" s="5" customFormat="1" ht="15.75" x14ac:dyDescent="0.25">
      <c r="H376" s="52"/>
      <c r="I376" s="134"/>
    </row>
    <row r="377" spans="1:9" s="5" customFormat="1" ht="15.75" x14ac:dyDescent="0.25">
      <c r="H377" s="52"/>
      <c r="I377" s="134"/>
    </row>
    <row r="378" spans="1:9" s="5" customFormat="1" ht="15.75" x14ac:dyDescent="0.25">
      <c r="H378" s="52"/>
      <c r="I378" s="134"/>
    </row>
    <row r="379" spans="1:9" s="5" customFormat="1" ht="15.75" x14ac:dyDescent="0.25">
      <c r="H379" s="52"/>
      <c r="I379" s="134"/>
    </row>
    <row r="380" spans="1:9" s="5" customFormat="1" ht="15.75" x14ac:dyDescent="0.25">
      <c r="H380" s="52"/>
      <c r="I380" s="134"/>
    </row>
    <row r="381" spans="1:9" s="5" customFormat="1" ht="15.75" x14ac:dyDescent="0.25">
      <c r="H381" s="52"/>
      <c r="I381" s="134"/>
    </row>
    <row r="382" spans="1:9" s="5" customFormat="1" ht="15.75" x14ac:dyDescent="0.25">
      <c r="H382" s="52"/>
      <c r="I382" s="134"/>
    </row>
    <row r="383" spans="1:9" s="5" customFormat="1" ht="15.75" x14ac:dyDescent="0.25">
      <c r="H383" s="52"/>
      <c r="I383" s="134"/>
    </row>
    <row r="384" spans="1:9" s="5" customFormat="1" ht="15.75" x14ac:dyDescent="0.25">
      <c r="H384" s="52"/>
      <c r="I384" s="134"/>
    </row>
    <row r="385" spans="8:9" s="5" customFormat="1" ht="15.75" x14ac:dyDescent="0.25">
      <c r="H385" s="52"/>
      <c r="I385" s="134"/>
    </row>
    <row r="386" spans="8:9" s="5" customFormat="1" ht="15.75" x14ac:dyDescent="0.25">
      <c r="H386" s="52"/>
      <c r="I386" s="134"/>
    </row>
    <row r="387" spans="8:9" s="5" customFormat="1" ht="15.75" x14ac:dyDescent="0.25">
      <c r="H387" s="52"/>
      <c r="I387" s="134"/>
    </row>
    <row r="388" spans="8:9" s="5" customFormat="1" ht="15.75" x14ac:dyDescent="0.25">
      <c r="H388" s="52"/>
      <c r="I388" s="134"/>
    </row>
    <row r="389" spans="8:9" s="5" customFormat="1" ht="15.75" x14ac:dyDescent="0.25">
      <c r="H389" s="52"/>
      <c r="I389" s="134"/>
    </row>
    <row r="390" spans="8:9" s="5" customFormat="1" ht="15.75" x14ac:dyDescent="0.25">
      <c r="H390" s="52"/>
      <c r="I390" s="134"/>
    </row>
    <row r="391" spans="8:9" s="5" customFormat="1" ht="15.75" x14ac:dyDescent="0.25">
      <c r="H391" s="52"/>
      <c r="I391" s="134"/>
    </row>
    <row r="392" spans="8:9" s="5" customFormat="1" ht="15.75" x14ac:dyDescent="0.25">
      <c r="H392" s="52"/>
      <c r="I392" s="134"/>
    </row>
    <row r="393" spans="8:9" s="5" customFormat="1" ht="15.75" x14ac:dyDescent="0.25">
      <c r="H393" s="52"/>
      <c r="I393" s="134"/>
    </row>
    <row r="394" spans="8:9" s="5" customFormat="1" ht="15.75" x14ac:dyDescent="0.25">
      <c r="H394" s="52"/>
      <c r="I394" s="134"/>
    </row>
    <row r="395" spans="8:9" s="5" customFormat="1" ht="15.75" x14ac:dyDescent="0.25">
      <c r="H395" s="52"/>
      <c r="I395" s="134"/>
    </row>
    <row r="396" spans="8:9" s="5" customFormat="1" ht="15.75" x14ac:dyDescent="0.25">
      <c r="H396" s="52"/>
      <c r="I396" s="134"/>
    </row>
    <row r="397" spans="8:9" s="5" customFormat="1" ht="15.75" x14ac:dyDescent="0.25">
      <c r="H397" s="52"/>
      <c r="I397" s="134"/>
    </row>
    <row r="398" spans="8:9" s="5" customFormat="1" ht="15.75" x14ac:dyDescent="0.25">
      <c r="H398" s="52"/>
      <c r="I398" s="134"/>
    </row>
    <row r="399" spans="8:9" s="5" customFormat="1" ht="15.75" x14ac:dyDescent="0.25">
      <c r="H399" s="52"/>
      <c r="I399" s="134"/>
    </row>
    <row r="400" spans="8:9" s="5" customFormat="1" ht="15.75" x14ac:dyDescent="0.25">
      <c r="H400" s="52"/>
      <c r="I400" s="134"/>
    </row>
    <row r="401" spans="8:9" s="5" customFormat="1" ht="15.75" x14ac:dyDescent="0.25">
      <c r="H401" s="52"/>
      <c r="I401" s="134"/>
    </row>
    <row r="402" spans="8:9" s="5" customFormat="1" ht="15.75" x14ac:dyDescent="0.25">
      <c r="H402" s="52"/>
      <c r="I402" s="134"/>
    </row>
    <row r="403" spans="8:9" s="5" customFormat="1" ht="15.75" x14ac:dyDescent="0.25">
      <c r="H403" s="52"/>
      <c r="I403" s="134"/>
    </row>
    <row r="404" spans="8:9" s="5" customFormat="1" ht="15.75" x14ac:dyDescent="0.25">
      <c r="H404" s="52"/>
      <c r="I404" s="134"/>
    </row>
    <row r="405" spans="8:9" s="5" customFormat="1" ht="15.75" x14ac:dyDescent="0.25">
      <c r="H405" s="52"/>
      <c r="I405" s="134"/>
    </row>
    <row r="406" spans="8:9" s="5" customFormat="1" ht="15.75" x14ac:dyDescent="0.25">
      <c r="H406" s="52"/>
      <c r="I406" s="134"/>
    </row>
    <row r="407" spans="8:9" s="5" customFormat="1" ht="15.75" x14ac:dyDescent="0.25">
      <c r="H407" s="52"/>
      <c r="I407" s="134"/>
    </row>
    <row r="408" spans="8:9" s="5" customFormat="1" ht="15.75" x14ac:dyDescent="0.25">
      <c r="H408" s="52"/>
      <c r="I408" s="134"/>
    </row>
    <row r="409" spans="8:9" s="5" customFormat="1" ht="15.75" x14ac:dyDescent="0.25">
      <c r="H409" s="52"/>
      <c r="I409" s="134"/>
    </row>
    <row r="410" spans="8:9" s="5" customFormat="1" ht="15.75" x14ac:dyDescent="0.25">
      <c r="H410" s="52"/>
      <c r="I410" s="134"/>
    </row>
    <row r="411" spans="8:9" s="5" customFormat="1" ht="15.75" x14ac:dyDescent="0.25">
      <c r="H411" s="52"/>
      <c r="I411" s="134"/>
    </row>
    <row r="412" spans="8:9" s="5" customFormat="1" ht="15.75" x14ac:dyDescent="0.25">
      <c r="H412" s="52"/>
      <c r="I412" s="134"/>
    </row>
    <row r="413" spans="8:9" s="5" customFormat="1" ht="15.75" x14ac:dyDescent="0.25">
      <c r="H413" s="52"/>
      <c r="I413" s="134"/>
    </row>
    <row r="414" spans="8:9" s="5" customFormat="1" ht="15.75" x14ac:dyDescent="0.25">
      <c r="H414" s="52"/>
      <c r="I414" s="134"/>
    </row>
    <row r="415" spans="8:9" s="5" customFormat="1" ht="15.75" x14ac:dyDescent="0.25">
      <c r="H415" s="52"/>
      <c r="I415" s="134"/>
    </row>
    <row r="416" spans="8:9" s="5" customFormat="1" ht="15.75" x14ac:dyDescent="0.25">
      <c r="H416" s="52"/>
      <c r="I416" s="134"/>
    </row>
    <row r="417" spans="8:9" s="5" customFormat="1" ht="15.75" x14ac:dyDescent="0.25">
      <c r="H417" s="52"/>
      <c r="I417" s="134"/>
    </row>
    <row r="418" spans="8:9" s="5" customFormat="1" ht="15.75" x14ac:dyDescent="0.25">
      <c r="H418" s="52"/>
      <c r="I418" s="134"/>
    </row>
    <row r="419" spans="8:9" s="5" customFormat="1" ht="15.75" x14ac:dyDescent="0.25">
      <c r="H419" s="52"/>
      <c r="I419" s="134"/>
    </row>
    <row r="420" spans="8:9" s="5" customFormat="1" ht="15.75" x14ac:dyDescent="0.25">
      <c r="H420" s="52"/>
      <c r="I420" s="134"/>
    </row>
    <row r="421" spans="8:9" s="5" customFormat="1" ht="15.75" x14ac:dyDescent="0.25">
      <c r="H421" s="52"/>
      <c r="I421" s="134"/>
    </row>
    <row r="422" spans="8:9" s="5" customFormat="1" ht="15.75" x14ac:dyDescent="0.25">
      <c r="H422" s="52"/>
      <c r="I422" s="134"/>
    </row>
    <row r="423" spans="8:9" s="5" customFormat="1" ht="15.75" x14ac:dyDescent="0.25">
      <c r="H423" s="52"/>
      <c r="I423" s="134"/>
    </row>
    <row r="424" spans="8:9" s="5" customFormat="1" ht="15.75" x14ac:dyDescent="0.25">
      <c r="H424" s="52"/>
      <c r="I424" s="134"/>
    </row>
    <row r="425" spans="8:9" s="5" customFormat="1" ht="15.75" x14ac:dyDescent="0.25">
      <c r="H425" s="52"/>
      <c r="I425" s="134"/>
    </row>
    <row r="426" spans="8:9" s="5" customFormat="1" ht="15.75" x14ac:dyDescent="0.25">
      <c r="H426" s="52"/>
      <c r="I426" s="134"/>
    </row>
    <row r="427" spans="8:9" s="5" customFormat="1" ht="15.75" x14ac:dyDescent="0.25">
      <c r="H427" s="52"/>
      <c r="I427" s="134"/>
    </row>
    <row r="428" spans="8:9" s="5" customFormat="1" ht="15.75" x14ac:dyDescent="0.25">
      <c r="H428" s="52"/>
      <c r="I428" s="134"/>
    </row>
    <row r="429" spans="8:9" s="5" customFormat="1" ht="15.75" x14ac:dyDescent="0.25">
      <c r="H429" s="52"/>
      <c r="I429" s="134"/>
    </row>
    <row r="430" spans="8:9" s="5" customFormat="1" ht="15.75" x14ac:dyDescent="0.25">
      <c r="H430" s="52"/>
      <c r="I430" s="134"/>
    </row>
    <row r="431" spans="8:9" s="5" customFormat="1" ht="15.75" x14ac:dyDescent="0.25">
      <c r="H431" s="52"/>
      <c r="I431" s="134"/>
    </row>
    <row r="432" spans="8:9" s="5" customFormat="1" ht="15.75" x14ac:dyDescent="0.25">
      <c r="H432" s="52"/>
      <c r="I432" s="134"/>
    </row>
    <row r="433" spans="8:9" s="5" customFormat="1" ht="15.75" x14ac:dyDescent="0.25">
      <c r="H433" s="52"/>
      <c r="I433" s="134"/>
    </row>
    <row r="434" spans="8:9" s="5" customFormat="1" ht="15.75" x14ac:dyDescent="0.25">
      <c r="H434" s="52"/>
      <c r="I434" s="134"/>
    </row>
    <row r="435" spans="8:9" s="5" customFormat="1" ht="15.75" x14ac:dyDescent="0.25">
      <c r="H435" s="52"/>
      <c r="I435" s="134"/>
    </row>
    <row r="436" spans="8:9" s="5" customFormat="1" ht="15.75" x14ac:dyDescent="0.25">
      <c r="H436" s="52"/>
      <c r="I436" s="134"/>
    </row>
    <row r="437" spans="8:9" s="5" customFormat="1" ht="15.75" x14ac:dyDescent="0.25">
      <c r="H437" s="52"/>
      <c r="I437" s="134"/>
    </row>
    <row r="438" spans="8:9" s="5" customFormat="1" ht="15.75" x14ac:dyDescent="0.25">
      <c r="H438" s="52"/>
      <c r="I438" s="134"/>
    </row>
    <row r="439" spans="8:9" s="5" customFormat="1" ht="15.75" x14ac:dyDescent="0.25">
      <c r="H439" s="52"/>
      <c r="I439" s="134"/>
    </row>
    <row r="440" spans="8:9" s="5" customFormat="1" ht="15.75" x14ac:dyDescent="0.25">
      <c r="H440" s="52"/>
      <c r="I440" s="134"/>
    </row>
    <row r="441" spans="8:9" s="5" customFormat="1" ht="15.75" x14ac:dyDescent="0.25">
      <c r="H441" s="52"/>
      <c r="I441" s="134"/>
    </row>
    <row r="442" spans="8:9" s="5" customFormat="1" ht="15.75" x14ac:dyDescent="0.25">
      <c r="H442" s="52"/>
      <c r="I442" s="134"/>
    </row>
    <row r="443" spans="8:9" s="5" customFormat="1" ht="15.75" x14ac:dyDescent="0.25">
      <c r="H443" s="52"/>
      <c r="I443" s="134"/>
    </row>
    <row r="444" spans="8:9" s="5" customFormat="1" ht="15.75" x14ac:dyDescent="0.25">
      <c r="H444" s="52"/>
      <c r="I444" s="134"/>
    </row>
    <row r="445" spans="8:9" s="5" customFormat="1" ht="15.75" x14ac:dyDescent="0.25">
      <c r="H445" s="52"/>
      <c r="I445" s="134"/>
    </row>
    <row r="446" spans="8:9" s="5" customFormat="1" ht="15.75" x14ac:dyDescent="0.25">
      <c r="H446" s="52"/>
      <c r="I446" s="134"/>
    </row>
    <row r="447" spans="8:9" s="5" customFormat="1" ht="15.75" x14ac:dyDescent="0.25">
      <c r="H447" s="52"/>
      <c r="I447" s="134"/>
    </row>
    <row r="448" spans="8:9" s="5" customFormat="1" ht="15.75" x14ac:dyDescent="0.25">
      <c r="H448" s="52"/>
      <c r="I448" s="134"/>
    </row>
    <row r="449" spans="8:9" s="5" customFormat="1" ht="15.75" x14ac:dyDescent="0.25">
      <c r="H449" s="52"/>
      <c r="I449" s="134"/>
    </row>
    <row r="450" spans="8:9" s="5" customFormat="1" ht="15.75" x14ac:dyDescent="0.25">
      <c r="H450" s="52"/>
      <c r="I450" s="134"/>
    </row>
    <row r="451" spans="8:9" s="5" customFormat="1" ht="15.75" x14ac:dyDescent="0.25">
      <c r="H451" s="52"/>
      <c r="I451" s="134"/>
    </row>
    <row r="452" spans="8:9" s="5" customFormat="1" ht="15.75" x14ac:dyDescent="0.25">
      <c r="H452" s="52"/>
      <c r="I452" s="134"/>
    </row>
    <row r="453" spans="8:9" s="5" customFormat="1" ht="15.75" x14ac:dyDescent="0.25">
      <c r="H453" s="52"/>
      <c r="I453" s="134"/>
    </row>
    <row r="454" spans="8:9" s="5" customFormat="1" ht="15.75" x14ac:dyDescent="0.25">
      <c r="H454" s="52"/>
      <c r="I454" s="134"/>
    </row>
    <row r="455" spans="8:9" s="5" customFormat="1" ht="15.75" x14ac:dyDescent="0.25">
      <c r="H455" s="52"/>
      <c r="I455" s="134"/>
    </row>
    <row r="456" spans="8:9" s="5" customFormat="1" ht="15.75" x14ac:dyDescent="0.25">
      <c r="H456" s="52"/>
      <c r="I456" s="134"/>
    </row>
    <row r="457" spans="8:9" s="5" customFormat="1" ht="15.75" x14ac:dyDescent="0.25">
      <c r="H457" s="52"/>
      <c r="I457" s="134"/>
    </row>
    <row r="458" spans="8:9" s="5" customFormat="1" ht="15.75" x14ac:dyDescent="0.25">
      <c r="H458" s="52"/>
      <c r="I458" s="134"/>
    </row>
    <row r="459" spans="8:9" s="5" customFormat="1" ht="15.75" x14ac:dyDescent="0.25">
      <c r="H459" s="52"/>
      <c r="I459" s="134"/>
    </row>
    <row r="460" spans="8:9" s="5" customFormat="1" ht="15.75" x14ac:dyDescent="0.25">
      <c r="H460" s="52"/>
      <c r="I460" s="134"/>
    </row>
    <row r="461" spans="8:9" s="5" customFormat="1" ht="15.75" x14ac:dyDescent="0.25">
      <c r="H461" s="52"/>
      <c r="I461" s="134"/>
    </row>
    <row r="462" spans="8:9" s="5" customFormat="1" ht="15.75" x14ac:dyDescent="0.25">
      <c r="H462" s="52"/>
      <c r="I462" s="134"/>
    </row>
    <row r="463" spans="8:9" s="5" customFormat="1" ht="15.75" x14ac:dyDescent="0.25">
      <c r="H463" s="52"/>
      <c r="I463" s="134"/>
    </row>
    <row r="464" spans="8:9" s="5" customFormat="1" ht="15.75" x14ac:dyDescent="0.25">
      <c r="H464" s="52"/>
      <c r="I464" s="134"/>
    </row>
    <row r="465" spans="8:9" s="5" customFormat="1" ht="15.75" x14ac:dyDescent="0.25">
      <c r="H465" s="52"/>
      <c r="I465" s="134"/>
    </row>
    <row r="466" spans="8:9" s="5" customFormat="1" ht="15.75" x14ac:dyDescent="0.25">
      <c r="H466" s="52"/>
      <c r="I466" s="134"/>
    </row>
    <row r="467" spans="8:9" s="5" customFormat="1" ht="15.75" x14ac:dyDescent="0.25">
      <c r="H467" s="52"/>
      <c r="I467" s="134"/>
    </row>
    <row r="468" spans="8:9" s="5" customFormat="1" ht="15.75" x14ac:dyDescent="0.25">
      <c r="H468" s="52"/>
      <c r="I468" s="134"/>
    </row>
    <row r="469" spans="8:9" s="5" customFormat="1" ht="15.75" x14ac:dyDescent="0.25">
      <c r="H469" s="52"/>
      <c r="I469" s="134"/>
    </row>
    <row r="470" spans="8:9" s="5" customFormat="1" ht="15.75" x14ac:dyDescent="0.25">
      <c r="H470" s="52"/>
      <c r="I470" s="134"/>
    </row>
    <row r="471" spans="8:9" s="5" customFormat="1" ht="15.75" x14ac:dyDescent="0.25">
      <c r="H471" s="52"/>
      <c r="I471" s="134"/>
    </row>
    <row r="472" spans="8:9" s="5" customFormat="1" ht="15.75" x14ac:dyDescent="0.25">
      <c r="H472" s="52"/>
      <c r="I472" s="134"/>
    </row>
    <row r="473" spans="8:9" s="5" customFormat="1" ht="15.75" x14ac:dyDescent="0.25">
      <c r="H473" s="52"/>
      <c r="I473" s="134"/>
    </row>
    <row r="474" spans="8:9" s="5" customFormat="1" ht="15.75" x14ac:dyDescent="0.25">
      <c r="H474" s="52"/>
      <c r="I474" s="134"/>
    </row>
    <row r="475" spans="8:9" s="5" customFormat="1" ht="15.75" x14ac:dyDescent="0.25">
      <c r="H475" s="52"/>
      <c r="I475" s="134"/>
    </row>
    <row r="476" spans="8:9" s="5" customFormat="1" ht="15.75" x14ac:dyDescent="0.25">
      <c r="H476" s="52"/>
      <c r="I476" s="134"/>
    </row>
    <row r="477" spans="8:9" s="5" customFormat="1" ht="15.75" x14ac:dyDescent="0.25">
      <c r="H477" s="52"/>
      <c r="I477" s="134"/>
    </row>
    <row r="478" spans="8:9" s="5" customFormat="1" ht="15.75" x14ac:dyDescent="0.25">
      <c r="H478" s="52"/>
      <c r="I478" s="134"/>
    </row>
    <row r="479" spans="8:9" s="5" customFormat="1" ht="15.75" x14ac:dyDescent="0.25">
      <c r="H479" s="52"/>
      <c r="I479" s="134"/>
    </row>
    <row r="480" spans="8:9" s="5" customFormat="1" ht="15.75" x14ac:dyDescent="0.25">
      <c r="H480" s="52"/>
      <c r="I480" s="134"/>
    </row>
    <row r="481" spans="8:9" s="5" customFormat="1" ht="15.75" x14ac:dyDescent="0.25">
      <c r="H481" s="52"/>
      <c r="I481" s="134"/>
    </row>
    <row r="482" spans="8:9" s="5" customFormat="1" ht="15.75" x14ac:dyDescent="0.25">
      <c r="H482" s="52"/>
      <c r="I482" s="134"/>
    </row>
    <row r="483" spans="8:9" s="5" customFormat="1" ht="15.75" x14ac:dyDescent="0.25">
      <c r="H483" s="52"/>
      <c r="I483" s="134"/>
    </row>
    <row r="484" spans="8:9" s="5" customFormat="1" ht="15.75" x14ac:dyDescent="0.25">
      <c r="H484" s="52"/>
      <c r="I484" s="134"/>
    </row>
    <row r="485" spans="8:9" s="5" customFormat="1" ht="15.75" x14ac:dyDescent="0.25">
      <c r="H485" s="52"/>
      <c r="I485" s="134"/>
    </row>
    <row r="486" spans="8:9" s="5" customFormat="1" ht="15.75" x14ac:dyDescent="0.25">
      <c r="H486" s="52"/>
      <c r="I486" s="134"/>
    </row>
    <row r="487" spans="8:9" s="5" customFormat="1" ht="15.75" x14ac:dyDescent="0.25">
      <c r="H487" s="52"/>
      <c r="I487" s="134"/>
    </row>
    <row r="488" spans="8:9" s="5" customFormat="1" ht="15.75" x14ac:dyDescent="0.25">
      <c r="H488" s="52"/>
      <c r="I488" s="134"/>
    </row>
    <row r="489" spans="8:9" s="5" customFormat="1" ht="15.75" x14ac:dyDescent="0.25">
      <c r="H489" s="52"/>
      <c r="I489" s="134"/>
    </row>
    <row r="490" spans="8:9" s="5" customFormat="1" ht="15.75" x14ac:dyDescent="0.25">
      <c r="H490" s="52"/>
      <c r="I490" s="134"/>
    </row>
    <row r="491" spans="8:9" s="5" customFormat="1" ht="15.75" x14ac:dyDescent="0.25">
      <c r="H491" s="52"/>
      <c r="I491" s="134"/>
    </row>
    <row r="492" spans="8:9" s="5" customFormat="1" ht="15.75" x14ac:dyDescent="0.25">
      <c r="H492" s="52"/>
      <c r="I492" s="134"/>
    </row>
    <row r="493" spans="8:9" s="5" customFormat="1" ht="15.75" x14ac:dyDescent="0.25">
      <c r="H493" s="52"/>
      <c r="I493" s="134"/>
    </row>
    <row r="494" spans="8:9" s="5" customFormat="1" ht="15.75" x14ac:dyDescent="0.25">
      <c r="H494" s="52"/>
      <c r="I494" s="134"/>
    </row>
    <row r="495" spans="8:9" s="5" customFormat="1" ht="15.75" x14ac:dyDescent="0.25">
      <c r="H495" s="52"/>
      <c r="I495" s="134"/>
    </row>
    <row r="496" spans="8:9" s="5" customFormat="1" ht="15.75" x14ac:dyDescent="0.25">
      <c r="H496" s="52"/>
      <c r="I496" s="134"/>
    </row>
    <row r="497" spans="8:9" s="5" customFormat="1" ht="15.75" x14ac:dyDescent="0.25">
      <c r="H497" s="52"/>
      <c r="I497" s="134"/>
    </row>
    <row r="498" spans="8:9" s="5" customFormat="1" ht="15.75" x14ac:dyDescent="0.25">
      <c r="H498" s="52"/>
      <c r="I498" s="134"/>
    </row>
    <row r="499" spans="8:9" s="5" customFormat="1" ht="15.75" x14ac:dyDescent="0.25">
      <c r="H499" s="52"/>
      <c r="I499" s="134"/>
    </row>
    <row r="500" spans="8:9" s="5" customFormat="1" ht="15.75" x14ac:dyDescent="0.25">
      <c r="H500" s="52"/>
      <c r="I500" s="134"/>
    </row>
    <row r="501" spans="8:9" s="5" customFormat="1" ht="15.75" x14ac:dyDescent="0.25">
      <c r="H501" s="52"/>
      <c r="I501" s="134"/>
    </row>
    <row r="502" spans="8:9" s="5" customFormat="1" ht="15.75" x14ac:dyDescent="0.25">
      <c r="H502" s="52"/>
      <c r="I502" s="134"/>
    </row>
    <row r="503" spans="8:9" s="5" customFormat="1" ht="15.75" x14ac:dyDescent="0.25">
      <c r="H503" s="52"/>
      <c r="I503" s="134"/>
    </row>
    <row r="504" spans="8:9" s="5" customFormat="1" ht="15.75" x14ac:dyDescent="0.25">
      <c r="H504" s="52"/>
      <c r="I504" s="134"/>
    </row>
    <row r="505" spans="8:9" s="5" customFormat="1" ht="15.75" x14ac:dyDescent="0.25">
      <c r="H505" s="52"/>
      <c r="I505" s="134"/>
    </row>
    <row r="506" spans="8:9" s="5" customFormat="1" ht="15.75" x14ac:dyDescent="0.25">
      <c r="H506" s="52"/>
      <c r="I506" s="134"/>
    </row>
    <row r="507" spans="8:9" s="5" customFormat="1" ht="15.75" x14ac:dyDescent="0.25">
      <c r="H507" s="52"/>
      <c r="I507" s="134"/>
    </row>
    <row r="508" spans="8:9" s="5" customFormat="1" ht="15.75" x14ac:dyDescent="0.25">
      <c r="H508" s="52"/>
      <c r="I508" s="134"/>
    </row>
    <row r="509" spans="8:9" s="5" customFormat="1" ht="15.75" x14ac:dyDescent="0.25">
      <c r="H509" s="52"/>
      <c r="I509" s="134"/>
    </row>
    <row r="510" spans="8:9" s="5" customFormat="1" ht="15.75" x14ac:dyDescent="0.25">
      <c r="H510" s="52"/>
      <c r="I510" s="134"/>
    </row>
    <row r="511" spans="8:9" s="5" customFormat="1" ht="15.75" x14ac:dyDescent="0.25">
      <c r="H511" s="52"/>
      <c r="I511" s="134"/>
    </row>
    <row r="512" spans="8:9" s="5" customFormat="1" ht="15.75" x14ac:dyDescent="0.25">
      <c r="H512" s="52"/>
      <c r="I512" s="134"/>
    </row>
    <row r="513" spans="8:9" s="5" customFormat="1" ht="15.75" x14ac:dyDescent="0.25">
      <c r="H513" s="52"/>
      <c r="I513" s="134"/>
    </row>
    <row r="514" spans="8:9" s="5" customFormat="1" ht="15.75" x14ac:dyDescent="0.25">
      <c r="H514" s="52"/>
      <c r="I514" s="134"/>
    </row>
    <row r="515" spans="8:9" s="5" customFormat="1" ht="15.75" x14ac:dyDescent="0.25">
      <c r="H515" s="52"/>
      <c r="I515" s="134"/>
    </row>
    <row r="516" spans="8:9" s="5" customFormat="1" ht="15.75" x14ac:dyDescent="0.25">
      <c r="H516" s="52"/>
      <c r="I516" s="134"/>
    </row>
    <row r="517" spans="8:9" s="5" customFormat="1" ht="15.75" x14ac:dyDescent="0.25">
      <c r="H517" s="52"/>
      <c r="I517" s="134"/>
    </row>
    <row r="518" spans="8:9" s="5" customFormat="1" ht="15.75" x14ac:dyDescent="0.25">
      <c r="H518" s="52"/>
      <c r="I518" s="134"/>
    </row>
    <row r="519" spans="8:9" s="5" customFormat="1" ht="15.75" x14ac:dyDescent="0.25">
      <c r="H519" s="52"/>
      <c r="I519" s="134"/>
    </row>
    <row r="520" spans="8:9" s="5" customFormat="1" ht="15.75" x14ac:dyDescent="0.25">
      <c r="H520" s="52"/>
      <c r="I520" s="134"/>
    </row>
    <row r="521" spans="8:9" s="5" customFormat="1" ht="15.75" x14ac:dyDescent="0.25">
      <c r="H521" s="52"/>
      <c r="I521" s="134"/>
    </row>
    <row r="522" spans="8:9" s="5" customFormat="1" ht="15.75" x14ac:dyDescent="0.25">
      <c r="H522" s="52"/>
      <c r="I522" s="134"/>
    </row>
    <row r="523" spans="8:9" s="5" customFormat="1" ht="15.75" x14ac:dyDescent="0.25">
      <c r="H523" s="52"/>
      <c r="I523" s="134"/>
    </row>
    <row r="524" spans="8:9" s="5" customFormat="1" ht="15.75" x14ac:dyDescent="0.25">
      <c r="H524" s="52"/>
      <c r="I524" s="134"/>
    </row>
    <row r="525" spans="8:9" s="5" customFormat="1" ht="15.75" x14ac:dyDescent="0.25">
      <c r="H525" s="52"/>
      <c r="I525" s="134"/>
    </row>
    <row r="526" spans="8:9" s="5" customFormat="1" ht="15.75" x14ac:dyDescent="0.25">
      <c r="H526" s="52"/>
      <c r="I526" s="134"/>
    </row>
    <row r="527" spans="8:9" s="5" customFormat="1" ht="15.75" x14ac:dyDescent="0.25">
      <c r="H527" s="52"/>
      <c r="I527" s="134"/>
    </row>
    <row r="528" spans="8:9" s="5" customFormat="1" ht="15.75" x14ac:dyDescent="0.25">
      <c r="H528" s="52"/>
      <c r="I528" s="134"/>
    </row>
    <row r="529" spans="8:9" s="5" customFormat="1" ht="15.75" x14ac:dyDescent="0.25">
      <c r="H529" s="52"/>
      <c r="I529" s="134"/>
    </row>
    <row r="530" spans="8:9" s="5" customFormat="1" ht="15.75" x14ac:dyDescent="0.25">
      <c r="H530" s="52"/>
      <c r="I530" s="134"/>
    </row>
    <row r="531" spans="8:9" s="5" customFormat="1" ht="15.75" x14ac:dyDescent="0.25">
      <c r="H531" s="52"/>
      <c r="I531" s="134"/>
    </row>
    <row r="532" spans="8:9" s="5" customFormat="1" ht="15.75" x14ac:dyDescent="0.25">
      <c r="H532" s="52"/>
      <c r="I532" s="134"/>
    </row>
    <row r="533" spans="8:9" s="5" customFormat="1" ht="15.75" x14ac:dyDescent="0.25">
      <c r="H533" s="52"/>
      <c r="I533" s="134"/>
    </row>
    <row r="534" spans="8:9" s="5" customFormat="1" ht="15.75" x14ac:dyDescent="0.25">
      <c r="H534" s="52"/>
      <c r="I534" s="134"/>
    </row>
    <row r="535" spans="8:9" s="5" customFormat="1" ht="15.75" x14ac:dyDescent="0.25">
      <c r="H535" s="52"/>
      <c r="I535" s="134"/>
    </row>
    <row r="536" spans="8:9" s="5" customFormat="1" ht="15.75" x14ac:dyDescent="0.25">
      <c r="H536" s="52"/>
      <c r="I536" s="134"/>
    </row>
    <row r="537" spans="8:9" s="5" customFormat="1" ht="15.75" x14ac:dyDescent="0.25">
      <c r="H537" s="52"/>
      <c r="I537" s="134"/>
    </row>
    <row r="538" spans="8:9" s="5" customFormat="1" ht="15.75" x14ac:dyDescent="0.25">
      <c r="H538" s="52"/>
      <c r="I538" s="134"/>
    </row>
    <row r="539" spans="8:9" s="5" customFormat="1" ht="15.75" x14ac:dyDescent="0.25">
      <c r="H539" s="52"/>
      <c r="I539" s="134"/>
    </row>
    <row r="540" spans="8:9" s="5" customFormat="1" ht="15.75" x14ac:dyDescent="0.25">
      <c r="H540" s="52"/>
      <c r="I540" s="134"/>
    </row>
    <row r="541" spans="8:9" s="5" customFormat="1" ht="15.75" x14ac:dyDescent="0.25">
      <c r="H541" s="52"/>
      <c r="I541" s="134"/>
    </row>
    <row r="542" spans="8:9" s="5" customFormat="1" ht="15.75" x14ac:dyDescent="0.25">
      <c r="H542" s="52"/>
      <c r="I542" s="134"/>
    </row>
    <row r="543" spans="8:9" s="5" customFormat="1" ht="15.75" x14ac:dyDescent="0.25">
      <c r="H543" s="52"/>
      <c r="I543" s="134"/>
    </row>
    <row r="544" spans="8:9" s="5" customFormat="1" ht="15.75" x14ac:dyDescent="0.25">
      <c r="H544" s="52"/>
      <c r="I544" s="134"/>
    </row>
    <row r="545" spans="8:9" s="5" customFormat="1" ht="15.75" x14ac:dyDescent="0.25">
      <c r="H545" s="52"/>
      <c r="I545" s="134"/>
    </row>
    <row r="546" spans="8:9" s="5" customFormat="1" ht="15.75" x14ac:dyDescent="0.25">
      <c r="H546" s="52"/>
      <c r="I546" s="134"/>
    </row>
    <row r="547" spans="8:9" s="5" customFormat="1" ht="15.75" x14ac:dyDescent="0.25">
      <c r="H547" s="52"/>
      <c r="I547" s="134"/>
    </row>
    <row r="548" spans="8:9" s="5" customFormat="1" ht="15.75" x14ac:dyDescent="0.25">
      <c r="H548" s="52"/>
      <c r="I548" s="134"/>
    </row>
    <row r="549" spans="8:9" s="5" customFormat="1" ht="15.75" x14ac:dyDescent="0.25">
      <c r="H549" s="52"/>
      <c r="I549" s="134"/>
    </row>
    <row r="550" spans="8:9" s="5" customFormat="1" ht="15.75" x14ac:dyDescent="0.25">
      <c r="H550" s="52"/>
      <c r="I550" s="134"/>
    </row>
    <row r="551" spans="8:9" s="5" customFormat="1" ht="15.75" x14ac:dyDescent="0.25">
      <c r="H551" s="52"/>
      <c r="I551" s="134"/>
    </row>
    <row r="552" spans="8:9" s="5" customFormat="1" ht="15.75" x14ac:dyDescent="0.25">
      <c r="H552" s="52"/>
      <c r="I552" s="134"/>
    </row>
    <row r="553" spans="8:9" s="5" customFormat="1" ht="15.75" x14ac:dyDescent="0.25">
      <c r="H553" s="52"/>
      <c r="I553" s="134"/>
    </row>
    <row r="554" spans="8:9" s="5" customFormat="1" ht="15.75" x14ac:dyDescent="0.25">
      <c r="H554" s="52"/>
      <c r="I554" s="134"/>
    </row>
    <row r="555" spans="8:9" s="5" customFormat="1" ht="15.75" x14ac:dyDescent="0.25">
      <c r="H555" s="52"/>
      <c r="I555" s="134"/>
    </row>
    <row r="556" spans="8:9" s="5" customFormat="1" ht="15.75" x14ac:dyDescent="0.25">
      <c r="H556" s="52"/>
      <c r="I556" s="134"/>
    </row>
    <row r="557" spans="8:9" s="5" customFormat="1" ht="15.75" x14ac:dyDescent="0.25">
      <c r="H557" s="52"/>
      <c r="I557" s="134"/>
    </row>
    <row r="558" spans="8:9" s="5" customFormat="1" ht="15.75" x14ac:dyDescent="0.25">
      <c r="H558" s="52"/>
      <c r="I558" s="134"/>
    </row>
    <row r="559" spans="8:9" s="5" customFormat="1" ht="15.75" x14ac:dyDescent="0.25">
      <c r="H559" s="52"/>
      <c r="I559" s="134"/>
    </row>
    <row r="560" spans="8:9" s="5" customFormat="1" ht="15.75" x14ac:dyDescent="0.25">
      <c r="H560" s="52"/>
      <c r="I560" s="134"/>
    </row>
    <row r="561" spans="8:9" s="5" customFormat="1" ht="15.75" x14ac:dyDescent="0.25">
      <c r="H561" s="52"/>
      <c r="I561" s="134"/>
    </row>
    <row r="562" spans="8:9" s="5" customFormat="1" ht="15.75" x14ac:dyDescent="0.25">
      <c r="H562" s="52"/>
      <c r="I562" s="134"/>
    </row>
    <row r="563" spans="8:9" s="5" customFormat="1" ht="15.75" x14ac:dyDescent="0.25">
      <c r="H563" s="52"/>
      <c r="I563" s="134"/>
    </row>
    <row r="564" spans="8:9" s="5" customFormat="1" ht="15.75" x14ac:dyDescent="0.25">
      <c r="H564" s="52"/>
      <c r="I564" s="134"/>
    </row>
    <row r="565" spans="8:9" s="5" customFormat="1" ht="15.75" x14ac:dyDescent="0.25">
      <c r="H565" s="52"/>
      <c r="I565" s="134"/>
    </row>
    <row r="566" spans="8:9" s="5" customFormat="1" ht="15.75" x14ac:dyDescent="0.25">
      <c r="H566" s="52"/>
      <c r="I566" s="134"/>
    </row>
    <row r="567" spans="8:9" s="5" customFormat="1" ht="15.75" x14ac:dyDescent="0.25">
      <c r="H567" s="52"/>
      <c r="I567" s="134"/>
    </row>
    <row r="568" spans="8:9" s="5" customFormat="1" ht="15.75" x14ac:dyDescent="0.25">
      <c r="H568" s="52"/>
      <c r="I568" s="134"/>
    </row>
    <row r="569" spans="8:9" s="5" customFormat="1" ht="15.75" x14ac:dyDescent="0.25">
      <c r="H569" s="52"/>
      <c r="I569" s="134"/>
    </row>
    <row r="570" spans="8:9" s="5" customFormat="1" ht="15.75" x14ac:dyDescent="0.25">
      <c r="H570" s="52"/>
      <c r="I570" s="134"/>
    </row>
    <row r="571" spans="8:9" s="5" customFormat="1" ht="15.75" x14ac:dyDescent="0.25">
      <c r="H571" s="52"/>
      <c r="I571" s="134"/>
    </row>
    <row r="572" spans="8:9" s="5" customFormat="1" ht="15.75" x14ac:dyDescent="0.25">
      <c r="H572" s="52"/>
      <c r="I572" s="134"/>
    </row>
    <row r="573" spans="8:9" s="5" customFormat="1" ht="15.75" x14ac:dyDescent="0.25">
      <c r="H573" s="52"/>
      <c r="I573" s="134"/>
    </row>
    <row r="574" spans="8:9" s="5" customFormat="1" ht="15.75" x14ac:dyDescent="0.25">
      <c r="H574" s="52"/>
      <c r="I574" s="134"/>
    </row>
    <row r="575" spans="8:9" s="5" customFormat="1" ht="15.75" x14ac:dyDescent="0.25">
      <c r="H575" s="52"/>
      <c r="I575" s="134"/>
    </row>
    <row r="576" spans="8:9" s="5" customFormat="1" ht="15.75" x14ac:dyDescent="0.25">
      <c r="H576" s="52"/>
      <c r="I576" s="134"/>
    </row>
    <row r="577" spans="8:9" s="5" customFormat="1" ht="15.75" x14ac:dyDescent="0.25">
      <c r="H577" s="52"/>
      <c r="I577" s="134"/>
    </row>
    <row r="578" spans="8:9" s="5" customFormat="1" ht="15.75" x14ac:dyDescent="0.25">
      <c r="H578" s="52"/>
      <c r="I578" s="134"/>
    </row>
    <row r="579" spans="8:9" s="5" customFormat="1" ht="15.75" x14ac:dyDescent="0.25">
      <c r="H579" s="52"/>
      <c r="I579" s="134"/>
    </row>
    <row r="580" spans="8:9" s="5" customFormat="1" ht="15.75" x14ac:dyDescent="0.25">
      <c r="H580" s="52"/>
      <c r="I580" s="134"/>
    </row>
    <row r="581" spans="8:9" s="5" customFormat="1" ht="15.75" x14ac:dyDescent="0.25">
      <c r="H581" s="52"/>
      <c r="I581" s="134"/>
    </row>
    <row r="582" spans="8:9" s="5" customFormat="1" ht="15.75" x14ac:dyDescent="0.25">
      <c r="H582" s="52"/>
      <c r="I582" s="134"/>
    </row>
    <row r="583" spans="8:9" s="5" customFormat="1" ht="15.75" x14ac:dyDescent="0.25">
      <c r="H583" s="52"/>
      <c r="I583" s="134"/>
    </row>
    <row r="584" spans="8:9" s="5" customFormat="1" ht="15.75" x14ac:dyDescent="0.25">
      <c r="H584" s="52"/>
      <c r="I584" s="134"/>
    </row>
    <row r="585" spans="8:9" s="5" customFormat="1" ht="15.75" x14ac:dyDescent="0.25">
      <c r="H585" s="52"/>
      <c r="I585" s="134"/>
    </row>
    <row r="586" spans="8:9" s="5" customFormat="1" ht="15.75" x14ac:dyDescent="0.25">
      <c r="H586" s="52"/>
      <c r="I586" s="134"/>
    </row>
    <row r="587" spans="8:9" s="5" customFormat="1" ht="15.75" x14ac:dyDescent="0.25">
      <c r="H587" s="52"/>
      <c r="I587" s="134"/>
    </row>
    <row r="588" spans="8:9" s="5" customFormat="1" ht="15.75" x14ac:dyDescent="0.25">
      <c r="H588" s="52"/>
      <c r="I588" s="134"/>
    </row>
    <row r="589" spans="8:9" s="5" customFormat="1" ht="15.75" x14ac:dyDescent="0.25">
      <c r="H589" s="52"/>
      <c r="I589" s="134"/>
    </row>
    <row r="590" spans="8:9" s="5" customFormat="1" ht="15.75" x14ac:dyDescent="0.25">
      <c r="H590" s="52"/>
      <c r="I590" s="134"/>
    </row>
    <row r="591" spans="8:9" s="5" customFormat="1" ht="15.75" x14ac:dyDescent="0.25">
      <c r="H591" s="52"/>
      <c r="I591" s="134"/>
    </row>
    <row r="592" spans="8:9" s="5" customFormat="1" ht="15.75" x14ac:dyDescent="0.25">
      <c r="H592" s="52"/>
      <c r="I592" s="134"/>
    </row>
    <row r="593" spans="8:9" s="5" customFormat="1" ht="15.75" x14ac:dyDescent="0.25">
      <c r="H593" s="52"/>
      <c r="I593" s="134"/>
    </row>
    <row r="594" spans="8:9" s="5" customFormat="1" ht="15.75" x14ac:dyDescent="0.25">
      <c r="H594" s="52"/>
      <c r="I594" s="134"/>
    </row>
    <row r="595" spans="8:9" s="5" customFormat="1" ht="15.75" x14ac:dyDescent="0.25">
      <c r="H595" s="52"/>
      <c r="I595" s="134"/>
    </row>
    <row r="596" spans="8:9" s="5" customFormat="1" ht="15.75" x14ac:dyDescent="0.25">
      <c r="H596" s="52"/>
      <c r="I596" s="134"/>
    </row>
    <row r="597" spans="8:9" s="5" customFormat="1" ht="15.75" x14ac:dyDescent="0.25">
      <c r="H597" s="52"/>
      <c r="I597" s="134"/>
    </row>
    <row r="598" spans="8:9" s="5" customFormat="1" ht="15.75" x14ac:dyDescent="0.25">
      <c r="H598" s="52"/>
      <c r="I598" s="134"/>
    </row>
    <row r="599" spans="8:9" s="5" customFormat="1" ht="15.75" x14ac:dyDescent="0.25">
      <c r="H599" s="52"/>
      <c r="I599" s="134"/>
    </row>
    <row r="600" spans="8:9" s="5" customFormat="1" ht="15.75" x14ac:dyDescent="0.25">
      <c r="H600" s="52"/>
      <c r="I600" s="134"/>
    </row>
    <row r="601" spans="8:9" s="5" customFormat="1" ht="15.75" x14ac:dyDescent="0.25">
      <c r="H601" s="52"/>
      <c r="I601" s="134"/>
    </row>
    <row r="602" spans="8:9" s="5" customFormat="1" ht="15.75" x14ac:dyDescent="0.25">
      <c r="H602" s="52"/>
      <c r="I602" s="134"/>
    </row>
    <row r="603" spans="8:9" s="5" customFormat="1" ht="15.75" x14ac:dyDescent="0.25">
      <c r="H603" s="52"/>
      <c r="I603" s="134"/>
    </row>
    <row r="604" spans="8:9" s="5" customFormat="1" ht="15.75" x14ac:dyDescent="0.25">
      <c r="H604" s="52"/>
      <c r="I604" s="134"/>
    </row>
    <row r="605" spans="8:9" s="5" customFormat="1" ht="15.75" x14ac:dyDescent="0.25">
      <c r="H605" s="52"/>
      <c r="I605" s="134"/>
    </row>
    <row r="606" spans="8:9" s="5" customFormat="1" ht="15.75" x14ac:dyDescent="0.25">
      <c r="H606" s="52"/>
      <c r="I606" s="134"/>
    </row>
    <row r="607" spans="8:9" s="5" customFormat="1" ht="15.75" x14ac:dyDescent="0.25">
      <c r="H607" s="52"/>
      <c r="I607" s="134"/>
    </row>
    <row r="608" spans="8:9" s="5" customFormat="1" ht="15.75" x14ac:dyDescent="0.25">
      <c r="H608" s="52"/>
      <c r="I608" s="134"/>
    </row>
    <row r="609" spans="8:9" s="5" customFormat="1" ht="15.75" x14ac:dyDescent="0.25">
      <c r="H609" s="52"/>
      <c r="I609" s="134"/>
    </row>
    <row r="610" spans="8:9" s="5" customFormat="1" ht="15.75" x14ac:dyDescent="0.25">
      <c r="H610" s="52"/>
      <c r="I610" s="134"/>
    </row>
    <row r="611" spans="8:9" s="5" customFormat="1" ht="15.75" x14ac:dyDescent="0.25">
      <c r="H611" s="52"/>
      <c r="I611" s="134"/>
    </row>
    <row r="612" spans="8:9" s="5" customFormat="1" ht="15.75" x14ac:dyDescent="0.25">
      <c r="H612" s="52"/>
      <c r="I612" s="134"/>
    </row>
    <row r="613" spans="8:9" s="5" customFormat="1" ht="15.75" x14ac:dyDescent="0.25">
      <c r="H613" s="52"/>
      <c r="I613" s="134"/>
    </row>
    <row r="614" spans="8:9" s="5" customFormat="1" ht="15.75" x14ac:dyDescent="0.25">
      <c r="H614" s="52"/>
      <c r="I614" s="134"/>
    </row>
    <row r="615" spans="8:9" s="5" customFormat="1" ht="15.75" x14ac:dyDescent="0.25">
      <c r="H615" s="52"/>
      <c r="I615" s="134"/>
    </row>
    <row r="616" spans="8:9" s="5" customFormat="1" ht="15.75" x14ac:dyDescent="0.25">
      <c r="H616" s="52"/>
      <c r="I616" s="134"/>
    </row>
    <row r="617" spans="8:9" s="5" customFormat="1" ht="15.75" x14ac:dyDescent="0.25">
      <c r="H617" s="52"/>
      <c r="I617" s="134"/>
    </row>
    <row r="618" spans="8:9" s="5" customFormat="1" ht="15.75" x14ac:dyDescent="0.25">
      <c r="H618" s="52"/>
      <c r="I618" s="134"/>
    </row>
    <row r="619" spans="8:9" s="5" customFormat="1" ht="15.75" x14ac:dyDescent="0.25">
      <c r="H619" s="52"/>
      <c r="I619" s="134"/>
    </row>
    <row r="620" spans="8:9" s="5" customFormat="1" ht="15.75" x14ac:dyDescent="0.25">
      <c r="H620" s="52"/>
      <c r="I620" s="134"/>
    </row>
    <row r="621" spans="8:9" s="5" customFormat="1" ht="15.75" x14ac:dyDescent="0.25">
      <c r="H621" s="52"/>
      <c r="I621" s="134"/>
    </row>
    <row r="622" spans="8:9" s="5" customFormat="1" ht="15.75" x14ac:dyDescent="0.25">
      <c r="H622" s="52"/>
      <c r="I622" s="134"/>
    </row>
    <row r="623" spans="8:9" s="5" customFormat="1" ht="15.75" x14ac:dyDescent="0.25">
      <c r="H623" s="52"/>
      <c r="I623" s="134"/>
    </row>
    <row r="624" spans="8:9" s="5" customFormat="1" ht="15.75" x14ac:dyDescent="0.25">
      <c r="H624" s="52"/>
      <c r="I624" s="134"/>
    </row>
    <row r="625" spans="7:9" s="5" customFormat="1" ht="15.75" x14ac:dyDescent="0.25">
      <c r="H625" s="52"/>
      <c r="I625" s="134"/>
    </row>
    <row r="626" spans="7:9" s="5" customFormat="1" ht="15.75" x14ac:dyDescent="0.25">
      <c r="H626" s="52"/>
      <c r="I626" s="134"/>
    </row>
    <row r="627" spans="7:9" s="5" customFormat="1" ht="15.75" x14ac:dyDescent="0.25">
      <c r="H627" s="52"/>
      <c r="I627" s="134"/>
    </row>
    <row r="628" spans="7:9" s="5" customFormat="1" ht="15.75" x14ac:dyDescent="0.25">
      <c r="H628" s="52"/>
      <c r="I628" s="134"/>
    </row>
    <row r="629" spans="7:9" s="5" customFormat="1" ht="15.75" x14ac:dyDescent="0.25">
      <c r="H629" s="52"/>
      <c r="I629" s="134"/>
    </row>
    <row r="630" spans="7:9" s="5" customFormat="1" ht="15.75" x14ac:dyDescent="0.25">
      <c r="H630" s="52"/>
      <c r="I630" s="134"/>
    </row>
    <row r="631" spans="7:9" s="5" customFormat="1" ht="15.75" x14ac:dyDescent="0.25">
      <c r="H631" s="52"/>
      <c r="I631" s="134"/>
    </row>
    <row r="632" spans="7:9" s="5" customFormat="1" ht="15.75" x14ac:dyDescent="0.25">
      <c r="H632" s="52"/>
      <c r="I632" s="134"/>
    </row>
    <row r="633" spans="7:9" s="5" customFormat="1" ht="15.75" x14ac:dyDescent="0.25">
      <c r="H633" s="52"/>
      <c r="I633" s="134"/>
    </row>
    <row r="634" spans="7:9" x14ac:dyDescent="0.25">
      <c r="G634" s="2"/>
    </row>
    <row r="635" spans="7:9" x14ac:dyDescent="0.25">
      <c r="G635" s="2"/>
    </row>
    <row r="636" spans="7:9" x14ac:dyDescent="0.25">
      <c r="G636" s="2"/>
    </row>
    <row r="637" spans="7:9" x14ac:dyDescent="0.25">
      <c r="G637" s="2"/>
    </row>
    <row r="638" spans="7:9" x14ac:dyDescent="0.25">
      <c r="G638" s="2"/>
    </row>
    <row r="639" spans="7:9" x14ac:dyDescent="0.25">
      <c r="G639" s="2"/>
    </row>
    <row r="640" spans="7:9" x14ac:dyDescent="0.25">
      <c r="G640" s="2"/>
    </row>
    <row r="641" spans="7:9" x14ac:dyDescent="0.25">
      <c r="G641" s="2"/>
      <c r="H641" s="2"/>
      <c r="I641" s="2"/>
    </row>
    <row r="642" spans="7:9" x14ac:dyDescent="0.25">
      <c r="G642" s="2"/>
      <c r="H642" s="2"/>
      <c r="I642" s="2"/>
    </row>
    <row r="643" spans="7:9" x14ac:dyDescent="0.25">
      <c r="G643" s="2"/>
      <c r="H643" s="2"/>
      <c r="I643" s="2"/>
    </row>
    <row r="644" spans="7:9" x14ac:dyDescent="0.25">
      <c r="G644" s="2"/>
      <c r="H644" s="2"/>
      <c r="I644" s="2"/>
    </row>
    <row r="645" spans="7:9" x14ac:dyDescent="0.25">
      <c r="G645" s="2"/>
      <c r="H645" s="2"/>
      <c r="I645" s="2"/>
    </row>
    <row r="646" spans="7:9" x14ac:dyDescent="0.25">
      <c r="G646" s="2"/>
      <c r="H646" s="2"/>
      <c r="I646" s="2"/>
    </row>
    <row r="647" spans="7:9" x14ac:dyDescent="0.25">
      <c r="G647" s="2"/>
      <c r="H647" s="2"/>
      <c r="I647" s="2"/>
    </row>
    <row r="648" spans="7:9" x14ac:dyDescent="0.25">
      <c r="G648" s="2"/>
      <c r="H648" s="2"/>
      <c r="I648" s="2"/>
    </row>
    <row r="649" spans="7:9" x14ac:dyDescent="0.25">
      <c r="G649" s="2"/>
      <c r="H649" s="2"/>
      <c r="I649" s="2"/>
    </row>
    <row r="650" spans="7:9" x14ac:dyDescent="0.25">
      <c r="G650" s="2"/>
      <c r="H650" s="2"/>
      <c r="I650" s="2"/>
    </row>
    <row r="651" spans="7:9" x14ac:dyDescent="0.25">
      <c r="G651" s="2"/>
      <c r="H651" s="2"/>
      <c r="I651" s="2"/>
    </row>
    <row r="652" spans="7:9" x14ac:dyDescent="0.25">
      <c r="G652" s="2"/>
      <c r="H652" s="2"/>
      <c r="I652" s="2"/>
    </row>
    <row r="653" spans="7:9" x14ac:dyDescent="0.25">
      <c r="G653" s="2"/>
      <c r="H653" s="2"/>
      <c r="I653" s="2"/>
    </row>
    <row r="654" spans="7:9" x14ac:dyDescent="0.25">
      <c r="G654" s="2"/>
      <c r="H654" s="2"/>
      <c r="I654" s="2"/>
    </row>
    <row r="655" spans="7:9" x14ac:dyDescent="0.25">
      <c r="G655" s="2"/>
      <c r="H655" s="2"/>
      <c r="I655" s="2"/>
    </row>
    <row r="656" spans="7:9" x14ac:dyDescent="0.25">
      <c r="G656" s="2"/>
      <c r="H656" s="2"/>
      <c r="I656" s="2"/>
    </row>
    <row r="657" spans="7:9" x14ac:dyDescent="0.25">
      <c r="G657" s="2"/>
      <c r="H657" s="2"/>
      <c r="I657" s="2"/>
    </row>
    <row r="658" spans="7:9" x14ac:dyDescent="0.25">
      <c r="G658" s="2"/>
      <c r="H658" s="2"/>
      <c r="I658" s="2"/>
    </row>
    <row r="659" spans="7:9" x14ac:dyDescent="0.25">
      <c r="G659" s="2"/>
      <c r="H659" s="2"/>
      <c r="I659" s="2"/>
    </row>
    <row r="660" spans="7:9" x14ac:dyDescent="0.25">
      <c r="G660" s="2"/>
      <c r="H660" s="2"/>
      <c r="I660" s="2"/>
    </row>
    <row r="661" spans="7:9" x14ac:dyDescent="0.25">
      <c r="G661" s="2"/>
      <c r="H661" s="2"/>
      <c r="I661" s="2"/>
    </row>
    <row r="662" spans="7:9" x14ac:dyDescent="0.25">
      <c r="G662" s="2"/>
      <c r="H662" s="2"/>
      <c r="I662" s="2"/>
    </row>
    <row r="663" spans="7:9" x14ac:dyDescent="0.25">
      <c r="G663" s="2"/>
      <c r="H663" s="2"/>
      <c r="I663" s="2"/>
    </row>
    <row r="664" spans="7:9" x14ac:dyDescent="0.25">
      <c r="G664" s="2"/>
      <c r="H664" s="2"/>
      <c r="I664" s="2"/>
    </row>
    <row r="665" spans="7:9" x14ac:dyDescent="0.25">
      <c r="G665" s="2"/>
      <c r="H665" s="2"/>
      <c r="I665" s="2"/>
    </row>
    <row r="666" spans="7:9" x14ac:dyDescent="0.25">
      <c r="G666" s="2"/>
      <c r="H666" s="2"/>
      <c r="I666" s="2"/>
    </row>
    <row r="667" spans="7:9" x14ac:dyDescent="0.25">
      <c r="G667" s="2"/>
      <c r="H667" s="2"/>
      <c r="I667" s="2"/>
    </row>
    <row r="668" spans="7:9" x14ac:dyDescent="0.25">
      <c r="G668" s="2"/>
      <c r="H668" s="2"/>
      <c r="I668" s="2"/>
    </row>
  </sheetData>
  <mergeCells count="10">
    <mergeCell ref="D1:G1"/>
    <mergeCell ref="D2:G2"/>
    <mergeCell ref="A3:G3"/>
    <mergeCell ref="A5:A6"/>
    <mergeCell ref="B5:B6"/>
    <mergeCell ref="C5:C6"/>
    <mergeCell ref="D5:D6"/>
    <mergeCell ref="E5:E6"/>
    <mergeCell ref="G5:G6"/>
    <mergeCell ref="F5:F6"/>
  </mergeCells>
  <pageMargins left="0.70866141732283472" right="0.31496062992125984" top="0.74803149606299213" bottom="0.74803149606299213" header="0.31496062992125984" footer="0.31496062992125984"/>
  <pageSetup paperSize="9" scale="77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5"/>
  <sheetViews>
    <sheetView topLeftCell="A346" workbookViewId="0">
      <selection activeCell="B1" sqref="A1:E368"/>
    </sheetView>
  </sheetViews>
  <sheetFormatPr defaultRowHeight="15" x14ac:dyDescent="0.25"/>
  <cols>
    <col min="1" max="1" width="38.7109375" style="146" customWidth="1"/>
    <col min="2" max="2" width="9.140625" style="146"/>
    <col min="3" max="3" width="16.85546875" style="146" customWidth="1"/>
    <col min="4" max="4" width="14.28515625" style="146" customWidth="1"/>
    <col min="5" max="5" width="15" style="146" customWidth="1"/>
    <col min="6" max="6" width="9.140625" style="146"/>
    <col min="7" max="7" width="15.140625" style="146" customWidth="1"/>
    <col min="8" max="16384" width="9.140625" style="146"/>
  </cols>
  <sheetData>
    <row r="1" spans="1:7" ht="15" customHeight="1" x14ac:dyDescent="0.25">
      <c r="A1" s="2"/>
      <c r="B1" s="245" t="s">
        <v>454</v>
      </c>
      <c r="C1" s="246"/>
      <c r="D1" s="246"/>
      <c r="E1" s="246"/>
    </row>
    <row r="2" spans="1:7" ht="83.25" customHeight="1" x14ac:dyDescent="0.25">
      <c r="A2" s="2"/>
      <c r="B2" s="247" t="s">
        <v>455</v>
      </c>
      <c r="C2" s="248"/>
      <c r="D2" s="248"/>
      <c r="E2" s="249"/>
    </row>
    <row r="3" spans="1:7" ht="69" customHeight="1" x14ac:dyDescent="0.25">
      <c r="A3" s="250" t="s">
        <v>457</v>
      </c>
      <c r="B3" s="250"/>
      <c r="C3" s="251"/>
      <c r="D3" s="251"/>
      <c r="E3" s="252"/>
    </row>
    <row r="4" spans="1:7" x14ac:dyDescent="0.25">
      <c r="A4" s="2"/>
      <c r="B4" s="2"/>
      <c r="C4" s="2"/>
      <c r="D4" s="3"/>
      <c r="E4" s="67" t="s">
        <v>229</v>
      </c>
    </row>
    <row r="5" spans="1:7" ht="16.5" customHeight="1" x14ac:dyDescent="0.25">
      <c r="A5" s="253" t="s">
        <v>0</v>
      </c>
      <c r="B5" s="253" t="s">
        <v>1</v>
      </c>
      <c r="C5" s="253" t="s">
        <v>2</v>
      </c>
      <c r="D5" s="253" t="s">
        <v>73</v>
      </c>
      <c r="E5" s="255" t="s">
        <v>458</v>
      </c>
    </row>
    <row r="6" spans="1:7" ht="30.75" customHeight="1" x14ac:dyDescent="0.25">
      <c r="A6" s="254"/>
      <c r="B6" s="254"/>
      <c r="C6" s="254"/>
      <c r="D6" s="254"/>
      <c r="E6" s="256"/>
    </row>
    <row r="7" spans="1:7" x14ac:dyDescent="0.25">
      <c r="A7" s="1">
        <v>1</v>
      </c>
      <c r="B7" s="1">
        <v>2</v>
      </c>
      <c r="C7" s="1">
        <v>3</v>
      </c>
      <c r="D7" s="1">
        <v>4</v>
      </c>
      <c r="E7" s="11">
        <v>5</v>
      </c>
    </row>
    <row r="8" spans="1:7" ht="24" x14ac:dyDescent="0.25">
      <c r="A8" s="14" t="s">
        <v>3</v>
      </c>
      <c r="B8" s="151"/>
      <c r="C8" s="151"/>
      <c r="D8" s="151"/>
      <c r="E8" s="40">
        <f>E9+E107+E127+E193+E312+E319+E328+E346+E355+E362+E369</f>
        <v>121117284.68000001</v>
      </c>
      <c r="G8" s="147"/>
    </row>
    <row r="9" spans="1:7" s="149" customFormat="1" x14ac:dyDescent="0.25">
      <c r="A9" s="138" t="s">
        <v>230</v>
      </c>
      <c r="B9" s="153" t="s">
        <v>5</v>
      </c>
      <c r="C9" s="154"/>
      <c r="D9" s="155"/>
      <c r="E9" s="47">
        <f>E10+E18+E41+E47+E34</f>
        <v>50067120.75</v>
      </c>
      <c r="G9" s="224"/>
    </row>
    <row r="10" spans="1:7" ht="48" x14ac:dyDescent="0.25">
      <c r="A10" s="15" t="s">
        <v>6</v>
      </c>
      <c r="B10" s="156" t="s">
        <v>7</v>
      </c>
      <c r="C10" s="156"/>
      <c r="D10" s="156"/>
      <c r="E10" s="40">
        <f>E11</f>
        <v>2169180</v>
      </c>
    </row>
    <row r="11" spans="1:7" ht="36" x14ac:dyDescent="0.25">
      <c r="A11" s="18" t="s">
        <v>75</v>
      </c>
      <c r="B11" s="143" t="s">
        <v>7</v>
      </c>
      <c r="C11" s="143" t="s">
        <v>77</v>
      </c>
      <c r="D11" s="151"/>
      <c r="E11" s="41">
        <f>E12+E15</f>
        <v>2169180</v>
      </c>
    </row>
    <row r="12" spans="1:7" ht="24" hidden="1" x14ac:dyDescent="0.25">
      <c r="A12" s="17" t="s">
        <v>9</v>
      </c>
      <c r="B12" s="143" t="s">
        <v>7</v>
      </c>
      <c r="C12" s="157" t="s">
        <v>78</v>
      </c>
      <c r="D12" s="143"/>
      <c r="E12" s="41">
        <f>E13</f>
        <v>0</v>
      </c>
    </row>
    <row r="13" spans="1:7" ht="60" hidden="1" x14ac:dyDescent="0.25">
      <c r="A13" s="21" t="s">
        <v>10</v>
      </c>
      <c r="B13" s="143" t="s">
        <v>7</v>
      </c>
      <c r="C13" s="157" t="s">
        <v>78</v>
      </c>
      <c r="D13" s="143" t="s">
        <v>11</v>
      </c>
      <c r="E13" s="41">
        <f>E14</f>
        <v>0</v>
      </c>
    </row>
    <row r="14" spans="1:7" ht="24" hidden="1" x14ac:dyDescent="0.25">
      <c r="A14" s="21" t="s">
        <v>12</v>
      </c>
      <c r="B14" s="143" t="s">
        <v>7</v>
      </c>
      <c r="C14" s="157" t="s">
        <v>78</v>
      </c>
      <c r="D14" s="143" t="s">
        <v>13</v>
      </c>
      <c r="E14" s="41"/>
    </row>
    <row r="15" spans="1:7" ht="24" x14ac:dyDescent="0.25">
      <c r="A15" s="21" t="s">
        <v>76</v>
      </c>
      <c r="B15" s="143" t="s">
        <v>7</v>
      </c>
      <c r="C15" s="143" t="s">
        <v>79</v>
      </c>
      <c r="D15" s="143"/>
      <c r="E15" s="41">
        <f>E16</f>
        <v>2169180</v>
      </c>
    </row>
    <row r="16" spans="1:7" ht="60" x14ac:dyDescent="0.25">
      <c r="A16" s="21" t="s">
        <v>10</v>
      </c>
      <c r="B16" s="143" t="s">
        <v>7</v>
      </c>
      <c r="C16" s="143" t="s">
        <v>79</v>
      </c>
      <c r="D16" s="143" t="s">
        <v>11</v>
      </c>
      <c r="E16" s="41">
        <f>E17</f>
        <v>2169180</v>
      </c>
    </row>
    <row r="17" spans="1:5" ht="24" x14ac:dyDescent="0.25">
      <c r="A17" s="21" t="s">
        <v>12</v>
      </c>
      <c r="B17" s="143" t="s">
        <v>7</v>
      </c>
      <c r="C17" s="143" t="s">
        <v>79</v>
      </c>
      <c r="D17" s="143" t="s">
        <v>13</v>
      </c>
      <c r="E17" s="41">
        <f>Пр2_ВСР2024!F17</f>
        <v>2169180</v>
      </c>
    </row>
    <row r="18" spans="1:5" ht="48" x14ac:dyDescent="0.25">
      <c r="A18" s="15" t="s">
        <v>14</v>
      </c>
      <c r="B18" s="156" t="s">
        <v>15</v>
      </c>
      <c r="C18" s="156"/>
      <c r="D18" s="156"/>
      <c r="E18" s="40">
        <f>E19+E30</f>
        <v>15207561.66</v>
      </c>
    </row>
    <row r="19" spans="1:5" ht="36" x14ac:dyDescent="0.25">
      <c r="A19" s="22" t="s">
        <v>198</v>
      </c>
      <c r="B19" s="143" t="s">
        <v>15</v>
      </c>
      <c r="C19" s="143" t="s">
        <v>80</v>
      </c>
      <c r="D19" s="143"/>
      <c r="E19" s="41">
        <f>E20</f>
        <v>14243795.220000001</v>
      </c>
    </row>
    <row r="20" spans="1:5" ht="24" x14ac:dyDescent="0.25">
      <c r="A20" s="23" t="s">
        <v>159</v>
      </c>
      <c r="B20" s="143" t="s">
        <v>15</v>
      </c>
      <c r="C20" s="143" t="s">
        <v>124</v>
      </c>
      <c r="D20" s="143"/>
      <c r="E20" s="41">
        <f>E21</f>
        <v>14243795.220000001</v>
      </c>
    </row>
    <row r="21" spans="1:5" x14ac:dyDescent="0.25">
      <c r="A21" s="21" t="s">
        <v>8</v>
      </c>
      <c r="B21" s="143" t="s">
        <v>15</v>
      </c>
      <c r="C21" s="143" t="s">
        <v>152</v>
      </c>
      <c r="D21" s="143"/>
      <c r="E21" s="41">
        <f>E22+E24+E28+E26</f>
        <v>14243795.220000001</v>
      </c>
    </row>
    <row r="22" spans="1:5" ht="60" x14ac:dyDescent="0.25">
      <c r="A22" s="21" t="s">
        <v>10</v>
      </c>
      <c r="B22" s="143" t="s">
        <v>15</v>
      </c>
      <c r="C22" s="143" t="s">
        <v>152</v>
      </c>
      <c r="D22" s="143" t="s">
        <v>11</v>
      </c>
      <c r="E22" s="41">
        <f>E23</f>
        <v>12485802.220000001</v>
      </c>
    </row>
    <row r="23" spans="1:5" ht="24" x14ac:dyDescent="0.25">
      <c r="A23" s="21" t="s">
        <v>12</v>
      </c>
      <c r="B23" s="143" t="s">
        <v>15</v>
      </c>
      <c r="C23" s="143" t="s">
        <v>152</v>
      </c>
      <c r="D23" s="143" t="s">
        <v>13</v>
      </c>
      <c r="E23" s="41">
        <f>Пр2_ВСР2024!F23</f>
        <v>12485802.220000001</v>
      </c>
    </row>
    <row r="24" spans="1:5" ht="24" x14ac:dyDescent="0.25">
      <c r="A24" s="21" t="s">
        <v>16</v>
      </c>
      <c r="B24" s="143" t="s">
        <v>15</v>
      </c>
      <c r="C24" s="143" t="s">
        <v>152</v>
      </c>
      <c r="D24" s="143" t="s">
        <v>17</v>
      </c>
      <c r="E24" s="41">
        <f t="shared" ref="E24" si="0">E25</f>
        <v>1757993</v>
      </c>
    </row>
    <row r="25" spans="1:5" ht="36" x14ac:dyDescent="0.25">
      <c r="A25" s="21" t="s">
        <v>18</v>
      </c>
      <c r="B25" s="143" t="s">
        <v>15</v>
      </c>
      <c r="C25" s="143" t="s">
        <v>152</v>
      </c>
      <c r="D25" s="143" t="s">
        <v>19</v>
      </c>
      <c r="E25" s="41">
        <f>Пр2_ВСР2024!F25</f>
        <v>1757993</v>
      </c>
    </row>
    <row r="26" spans="1:5" ht="24" hidden="1" x14ac:dyDescent="0.25">
      <c r="A26" s="21" t="s">
        <v>63</v>
      </c>
      <c r="B26" s="143" t="s">
        <v>15</v>
      </c>
      <c r="C26" s="143" t="s">
        <v>152</v>
      </c>
      <c r="D26" s="143" t="s">
        <v>98</v>
      </c>
      <c r="E26" s="41">
        <f>E27</f>
        <v>0</v>
      </c>
    </row>
    <row r="27" spans="1:5" ht="24" hidden="1" x14ac:dyDescent="0.25">
      <c r="A27" s="21" t="s">
        <v>392</v>
      </c>
      <c r="B27" s="143" t="s">
        <v>15</v>
      </c>
      <c r="C27" s="143" t="s">
        <v>152</v>
      </c>
      <c r="D27" s="143" t="s">
        <v>391</v>
      </c>
      <c r="E27" s="41">
        <f>Пр2_ВСР2024!F27</f>
        <v>0</v>
      </c>
    </row>
    <row r="28" spans="1:5" hidden="1" x14ac:dyDescent="0.25">
      <c r="A28" s="21" t="s">
        <v>20</v>
      </c>
      <c r="B28" s="143" t="s">
        <v>15</v>
      </c>
      <c r="C28" s="143" t="s">
        <v>152</v>
      </c>
      <c r="D28" s="143" t="s">
        <v>21</v>
      </c>
      <c r="E28" s="41">
        <f t="shared" ref="E28" si="1">E29</f>
        <v>0</v>
      </c>
    </row>
    <row r="29" spans="1:5" hidden="1" x14ac:dyDescent="0.25">
      <c r="A29" s="21" t="s">
        <v>22</v>
      </c>
      <c r="B29" s="143" t="s">
        <v>15</v>
      </c>
      <c r="C29" s="143" t="s">
        <v>152</v>
      </c>
      <c r="D29" s="143" t="s">
        <v>23</v>
      </c>
      <c r="E29" s="41">
        <f>Пр2_ВСР2024!F29</f>
        <v>0</v>
      </c>
    </row>
    <row r="30" spans="1:5" ht="24" x14ac:dyDescent="0.25">
      <c r="A30" s="23" t="s">
        <v>156</v>
      </c>
      <c r="B30" s="143" t="s">
        <v>15</v>
      </c>
      <c r="C30" s="143" t="s">
        <v>111</v>
      </c>
      <c r="D30" s="143"/>
      <c r="E30" s="41">
        <f>E31</f>
        <v>963766.44</v>
      </c>
    </row>
    <row r="31" spans="1:5" x14ac:dyDescent="0.25">
      <c r="A31" s="17" t="s">
        <v>24</v>
      </c>
      <c r="B31" s="143" t="s">
        <v>15</v>
      </c>
      <c r="C31" s="143" t="s">
        <v>81</v>
      </c>
      <c r="D31" s="143"/>
      <c r="E31" s="41">
        <f>E32</f>
        <v>963766.44</v>
      </c>
    </row>
    <row r="32" spans="1:5" ht="60" x14ac:dyDescent="0.25">
      <c r="A32" s="21" t="s">
        <v>10</v>
      </c>
      <c r="B32" s="143" t="s">
        <v>15</v>
      </c>
      <c r="C32" s="143" t="s">
        <v>81</v>
      </c>
      <c r="D32" s="143" t="s">
        <v>11</v>
      </c>
      <c r="E32" s="41">
        <f t="shared" ref="E32" si="2">E33</f>
        <v>963766.44</v>
      </c>
    </row>
    <row r="33" spans="1:5" ht="24" x14ac:dyDescent="0.25">
      <c r="A33" s="21" t="s">
        <v>12</v>
      </c>
      <c r="B33" s="143" t="s">
        <v>15</v>
      </c>
      <c r="C33" s="143" t="s">
        <v>81</v>
      </c>
      <c r="D33" s="143" t="s">
        <v>13</v>
      </c>
      <c r="E33" s="41">
        <f>Пр2_ВСР2024!F33</f>
        <v>963766.44</v>
      </c>
    </row>
    <row r="34" spans="1:5" ht="24" hidden="1" x14ac:dyDescent="0.25">
      <c r="A34" s="15" t="s">
        <v>216</v>
      </c>
      <c r="B34" s="156" t="s">
        <v>217</v>
      </c>
      <c r="C34" s="156"/>
      <c r="D34" s="156"/>
      <c r="E34" s="40">
        <f>E35</f>
        <v>0</v>
      </c>
    </row>
    <row r="35" spans="1:5" ht="24" hidden="1" x14ac:dyDescent="0.25">
      <c r="A35" s="21" t="s">
        <v>218</v>
      </c>
      <c r="B35" s="143" t="s">
        <v>217</v>
      </c>
      <c r="C35" s="143" t="s">
        <v>219</v>
      </c>
      <c r="D35" s="143"/>
      <c r="E35" s="41">
        <f>E36</f>
        <v>0</v>
      </c>
    </row>
    <row r="36" spans="1:5" hidden="1" x14ac:dyDescent="0.25">
      <c r="A36" s="21" t="s">
        <v>220</v>
      </c>
      <c r="B36" s="143" t="s">
        <v>217</v>
      </c>
      <c r="C36" s="143" t="s">
        <v>221</v>
      </c>
      <c r="D36" s="143"/>
      <c r="E36" s="41">
        <f>E37+E39</f>
        <v>0</v>
      </c>
    </row>
    <row r="37" spans="1:5" ht="24" hidden="1" x14ac:dyDescent="0.25">
      <c r="A37" s="21" t="s">
        <v>16</v>
      </c>
      <c r="B37" s="143" t="s">
        <v>217</v>
      </c>
      <c r="C37" s="143" t="s">
        <v>221</v>
      </c>
      <c r="D37" s="143" t="s">
        <v>17</v>
      </c>
      <c r="E37" s="41">
        <f>E38</f>
        <v>0</v>
      </c>
    </row>
    <row r="38" spans="1:5" ht="36" hidden="1" x14ac:dyDescent="0.25">
      <c r="A38" s="24" t="s">
        <v>18</v>
      </c>
      <c r="B38" s="143" t="s">
        <v>217</v>
      </c>
      <c r="C38" s="143" t="s">
        <v>221</v>
      </c>
      <c r="D38" s="143" t="s">
        <v>19</v>
      </c>
      <c r="E38" s="41"/>
    </row>
    <row r="39" spans="1:5" hidden="1" x14ac:dyDescent="0.25">
      <c r="A39" s="25" t="s">
        <v>20</v>
      </c>
      <c r="B39" s="143" t="s">
        <v>217</v>
      </c>
      <c r="C39" s="143" t="s">
        <v>221</v>
      </c>
      <c r="D39" s="143" t="s">
        <v>21</v>
      </c>
      <c r="E39" s="41">
        <f>E40</f>
        <v>0</v>
      </c>
    </row>
    <row r="40" spans="1:5" ht="24" hidden="1" x14ac:dyDescent="0.25">
      <c r="A40" s="25" t="s">
        <v>233</v>
      </c>
      <c r="B40" s="143" t="s">
        <v>217</v>
      </c>
      <c r="C40" s="143" t="s">
        <v>221</v>
      </c>
      <c r="D40" s="143" t="s">
        <v>231</v>
      </c>
      <c r="E40" s="41"/>
    </row>
    <row r="41" spans="1:5" x14ac:dyDescent="0.25">
      <c r="A41" s="15" t="s">
        <v>82</v>
      </c>
      <c r="B41" s="156" t="s">
        <v>25</v>
      </c>
      <c r="C41" s="156"/>
      <c r="D41" s="156"/>
      <c r="E41" s="40">
        <f>E42</f>
        <v>200000</v>
      </c>
    </row>
    <row r="42" spans="1:5" ht="36" x14ac:dyDescent="0.25">
      <c r="A42" s="26" t="s">
        <v>192</v>
      </c>
      <c r="B42" s="143" t="s">
        <v>25</v>
      </c>
      <c r="C42" s="143" t="s">
        <v>93</v>
      </c>
      <c r="D42" s="143"/>
      <c r="E42" s="41">
        <f>E43</f>
        <v>200000</v>
      </c>
    </row>
    <row r="43" spans="1:5" ht="36" x14ac:dyDescent="0.25">
      <c r="A43" s="23" t="s">
        <v>161</v>
      </c>
      <c r="B43" s="143" t="s">
        <v>25</v>
      </c>
      <c r="C43" s="143" t="s">
        <v>126</v>
      </c>
      <c r="D43" s="143"/>
      <c r="E43" s="41">
        <f>E44</f>
        <v>200000</v>
      </c>
    </row>
    <row r="44" spans="1:5" x14ac:dyDescent="0.25">
      <c r="A44" s="27" t="s">
        <v>82</v>
      </c>
      <c r="B44" s="143" t="s">
        <v>25</v>
      </c>
      <c r="C44" s="143" t="s">
        <v>252</v>
      </c>
      <c r="D44" s="143"/>
      <c r="E44" s="41">
        <f t="shared" ref="E44:E45" si="3">E45</f>
        <v>200000</v>
      </c>
    </row>
    <row r="45" spans="1:5" x14ac:dyDescent="0.25">
      <c r="A45" s="27" t="s">
        <v>20</v>
      </c>
      <c r="B45" s="143" t="s">
        <v>25</v>
      </c>
      <c r="C45" s="143" t="s">
        <v>252</v>
      </c>
      <c r="D45" s="143">
        <v>800</v>
      </c>
      <c r="E45" s="41">
        <f t="shared" si="3"/>
        <v>200000</v>
      </c>
    </row>
    <row r="46" spans="1:5" x14ac:dyDescent="0.25">
      <c r="A46" s="27" t="s">
        <v>26</v>
      </c>
      <c r="B46" s="143" t="s">
        <v>25</v>
      </c>
      <c r="C46" s="143" t="s">
        <v>252</v>
      </c>
      <c r="D46" s="151">
        <v>870</v>
      </c>
      <c r="E46" s="41">
        <f>Пр2_ВСР2024!F46</f>
        <v>200000</v>
      </c>
    </row>
    <row r="47" spans="1:5" x14ac:dyDescent="0.25">
      <c r="A47" s="15" t="s">
        <v>27</v>
      </c>
      <c r="B47" s="156" t="s">
        <v>28</v>
      </c>
      <c r="C47" s="156"/>
      <c r="D47" s="156"/>
      <c r="E47" s="40">
        <f>E48+E61+E82+E104</f>
        <v>32490379.090000004</v>
      </c>
    </row>
    <row r="48" spans="1:5" ht="36" x14ac:dyDescent="0.25">
      <c r="A48" s="22" t="s">
        <v>86</v>
      </c>
      <c r="B48" s="143" t="s">
        <v>28</v>
      </c>
      <c r="C48" s="143" t="s">
        <v>83</v>
      </c>
      <c r="D48" s="143"/>
      <c r="E48" s="41">
        <f>E49</f>
        <v>12049249.020000001</v>
      </c>
    </row>
    <row r="49" spans="1:5" ht="36" x14ac:dyDescent="0.25">
      <c r="A49" s="28" t="s">
        <v>158</v>
      </c>
      <c r="B49" s="143" t="s">
        <v>28</v>
      </c>
      <c r="C49" s="158" t="s">
        <v>118</v>
      </c>
      <c r="D49" s="143"/>
      <c r="E49" s="41">
        <f>E50+E53</f>
        <v>12049249.020000001</v>
      </c>
    </row>
    <row r="50" spans="1:5" ht="36" x14ac:dyDescent="0.25">
      <c r="A50" s="24" t="s">
        <v>29</v>
      </c>
      <c r="B50" s="143" t="s">
        <v>28</v>
      </c>
      <c r="C50" s="158" t="s">
        <v>119</v>
      </c>
      <c r="D50" s="143"/>
      <c r="E50" s="41">
        <f>E51</f>
        <v>10781262.300000001</v>
      </c>
    </row>
    <row r="51" spans="1:5" ht="60" x14ac:dyDescent="0.25">
      <c r="A51" s="24" t="s">
        <v>30</v>
      </c>
      <c r="B51" s="143" t="s">
        <v>28</v>
      </c>
      <c r="C51" s="158" t="s">
        <v>119</v>
      </c>
      <c r="D51" s="143" t="s">
        <v>11</v>
      </c>
      <c r="E51" s="41">
        <f t="shared" ref="E51" si="4">E52</f>
        <v>10781262.300000001</v>
      </c>
    </row>
    <row r="52" spans="1:5" ht="24" x14ac:dyDescent="0.25">
      <c r="A52" s="24" t="s">
        <v>31</v>
      </c>
      <c r="B52" s="143" t="s">
        <v>28</v>
      </c>
      <c r="C52" s="158" t="s">
        <v>119</v>
      </c>
      <c r="D52" s="143" t="s">
        <v>13</v>
      </c>
      <c r="E52" s="41">
        <f>Пр2_ВСР2024!F52</f>
        <v>10781262.300000001</v>
      </c>
    </row>
    <row r="53" spans="1:5" ht="36" x14ac:dyDescent="0.25">
      <c r="A53" s="24" t="s">
        <v>84</v>
      </c>
      <c r="B53" s="143" t="s">
        <v>28</v>
      </c>
      <c r="C53" s="158" t="s">
        <v>121</v>
      </c>
      <c r="D53" s="143"/>
      <c r="E53" s="41">
        <f>E54</f>
        <v>1267986.72</v>
      </c>
    </row>
    <row r="54" spans="1:5" ht="24" x14ac:dyDescent="0.25">
      <c r="A54" s="24" t="s">
        <v>32</v>
      </c>
      <c r="B54" s="143" t="s">
        <v>28</v>
      </c>
      <c r="C54" s="158" t="s">
        <v>121</v>
      </c>
      <c r="D54" s="143" t="s">
        <v>17</v>
      </c>
      <c r="E54" s="41">
        <f t="shared" ref="E54" si="5">E55</f>
        <v>1267986.72</v>
      </c>
    </row>
    <row r="55" spans="1:5" ht="36" x14ac:dyDescent="0.25">
      <c r="A55" s="29" t="s">
        <v>18</v>
      </c>
      <c r="B55" s="143" t="s">
        <v>28</v>
      </c>
      <c r="C55" s="158" t="s">
        <v>121</v>
      </c>
      <c r="D55" s="143" t="s">
        <v>19</v>
      </c>
      <c r="E55" s="41">
        <f>Пр2_ВСР2024!F55</f>
        <v>1267986.72</v>
      </c>
    </row>
    <row r="56" spans="1:5" ht="60" hidden="1" x14ac:dyDescent="0.25">
      <c r="A56" s="22" t="s">
        <v>105</v>
      </c>
      <c r="B56" s="143" t="s">
        <v>28</v>
      </c>
      <c r="C56" s="143" t="s">
        <v>210</v>
      </c>
      <c r="D56" s="143"/>
      <c r="E56" s="41">
        <f>E57</f>
        <v>0</v>
      </c>
    </row>
    <row r="57" spans="1:5" ht="24" hidden="1" x14ac:dyDescent="0.25">
      <c r="A57" s="30" t="s">
        <v>169</v>
      </c>
      <c r="B57" s="143" t="s">
        <v>28</v>
      </c>
      <c r="C57" s="158" t="s">
        <v>154</v>
      </c>
      <c r="D57" s="143"/>
      <c r="E57" s="41">
        <f>E58</f>
        <v>0</v>
      </c>
    </row>
    <row r="58" spans="1:5" hidden="1" x14ac:dyDescent="0.25">
      <c r="A58" s="21" t="s">
        <v>104</v>
      </c>
      <c r="B58" s="143" t="s">
        <v>28</v>
      </c>
      <c r="C58" s="158" t="s">
        <v>155</v>
      </c>
      <c r="D58" s="143"/>
      <c r="E58" s="41">
        <f>E59</f>
        <v>0</v>
      </c>
    </row>
    <row r="59" spans="1:5" ht="24" hidden="1" x14ac:dyDescent="0.25">
      <c r="A59" s="21" t="s">
        <v>16</v>
      </c>
      <c r="B59" s="143" t="s">
        <v>28</v>
      </c>
      <c r="C59" s="158" t="s">
        <v>155</v>
      </c>
      <c r="D59" s="143" t="s">
        <v>17</v>
      </c>
      <c r="E59" s="41">
        <f>E60</f>
        <v>0</v>
      </c>
    </row>
    <row r="60" spans="1:5" ht="36" hidden="1" x14ac:dyDescent="0.25">
      <c r="A60" s="21" t="s">
        <v>18</v>
      </c>
      <c r="B60" s="143" t="s">
        <v>28</v>
      </c>
      <c r="C60" s="158" t="s">
        <v>155</v>
      </c>
      <c r="D60" s="143" t="s">
        <v>19</v>
      </c>
      <c r="E60" s="41"/>
    </row>
    <row r="61" spans="1:5" ht="48" x14ac:dyDescent="0.25">
      <c r="A61" s="22" t="s">
        <v>253</v>
      </c>
      <c r="B61" s="159" t="s">
        <v>28</v>
      </c>
      <c r="C61" s="159" t="s">
        <v>92</v>
      </c>
      <c r="D61" s="159"/>
      <c r="E61" s="42">
        <f>E62+E66+E70+E74</f>
        <v>7850000</v>
      </c>
    </row>
    <row r="62" spans="1:5" ht="36" x14ac:dyDescent="0.25">
      <c r="A62" s="23" t="s">
        <v>200</v>
      </c>
      <c r="B62" s="143" t="s">
        <v>28</v>
      </c>
      <c r="C62" s="143" t="s">
        <v>201</v>
      </c>
      <c r="D62" s="143"/>
      <c r="E62" s="41">
        <f>E63</f>
        <v>1710000</v>
      </c>
    </row>
    <row r="63" spans="1:5" ht="24" x14ac:dyDescent="0.25">
      <c r="A63" s="31" t="s">
        <v>182</v>
      </c>
      <c r="B63" s="143" t="s">
        <v>28</v>
      </c>
      <c r="C63" s="143" t="s">
        <v>122</v>
      </c>
      <c r="D63" s="151"/>
      <c r="E63" s="41">
        <f>E64</f>
        <v>1710000</v>
      </c>
    </row>
    <row r="64" spans="1:5" ht="24" x14ac:dyDescent="0.25">
      <c r="A64" s="21" t="s">
        <v>16</v>
      </c>
      <c r="B64" s="143" t="s">
        <v>28</v>
      </c>
      <c r="C64" s="143" t="s">
        <v>122</v>
      </c>
      <c r="D64" s="151">
        <v>200</v>
      </c>
      <c r="E64" s="41">
        <f>E65</f>
        <v>1710000</v>
      </c>
    </row>
    <row r="65" spans="1:5" ht="36" x14ac:dyDescent="0.25">
      <c r="A65" s="31" t="s">
        <v>18</v>
      </c>
      <c r="B65" s="143" t="s">
        <v>28</v>
      </c>
      <c r="C65" s="143" t="s">
        <v>122</v>
      </c>
      <c r="D65" s="151">
        <v>240</v>
      </c>
      <c r="E65" s="41">
        <f>Пр2_ВСР2024!F65</f>
        <v>1710000</v>
      </c>
    </row>
    <row r="66" spans="1:5" ht="36" x14ac:dyDescent="0.25">
      <c r="A66" s="23" t="s">
        <v>202</v>
      </c>
      <c r="B66" s="143" t="s">
        <v>28</v>
      </c>
      <c r="C66" s="143" t="s">
        <v>184</v>
      </c>
      <c r="D66" s="143"/>
      <c r="E66" s="41">
        <f>E67</f>
        <v>2715000</v>
      </c>
    </row>
    <row r="67" spans="1:5" ht="24" x14ac:dyDescent="0.25">
      <c r="A67" s="21" t="s">
        <v>183</v>
      </c>
      <c r="B67" s="143" t="s">
        <v>28</v>
      </c>
      <c r="C67" s="143" t="s">
        <v>185</v>
      </c>
      <c r="D67" s="151"/>
      <c r="E67" s="41">
        <f>E68</f>
        <v>2715000</v>
      </c>
    </row>
    <row r="68" spans="1:5" ht="24" x14ac:dyDescent="0.25">
      <c r="A68" s="21" t="s">
        <v>16</v>
      </c>
      <c r="B68" s="143" t="s">
        <v>28</v>
      </c>
      <c r="C68" s="143" t="s">
        <v>185</v>
      </c>
      <c r="D68" s="151">
        <v>200</v>
      </c>
      <c r="E68" s="41">
        <f>E69</f>
        <v>2715000</v>
      </c>
    </row>
    <row r="69" spans="1:5" ht="36" x14ac:dyDescent="0.25">
      <c r="A69" s="31" t="s">
        <v>18</v>
      </c>
      <c r="B69" s="143" t="s">
        <v>28</v>
      </c>
      <c r="C69" s="143" t="s">
        <v>185</v>
      </c>
      <c r="D69" s="151">
        <v>240</v>
      </c>
      <c r="E69" s="41">
        <f>Пр2_ВСР2024!F69</f>
        <v>2715000</v>
      </c>
    </row>
    <row r="70" spans="1:5" ht="24" x14ac:dyDescent="0.25">
      <c r="A70" s="23" t="s">
        <v>204</v>
      </c>
      <c r="B70" s="160" t="s">
        <v>28</v>
      </c>
      <c r="C70" s="160" t="s">
        <v>203</v>
      </c>
      <c r="D70" s="160"/>
      <c r="E70" s="43">
        <f>E71</f>
        <v>1500000</v>
      </c>
    </row>
    <row r="71" spans="1:5" ht="24" x14ac:dyDescent="0.25">
      <c r="A71" s="21" t="s">
        <v>186</v>
      </c>
      <c r="B71" s="143" t="s">
        <v>28</v>
      </c>
      <c r="C71" s="143" t="s">
        <v>187</v>
      </c>
      <c r="D71" s="151"/>
      <c r="E71" s="41">
        <f>E72</f>
        <v>1500000</v>
      </c>
    </row>
    <row r="72" spans="1:5" ht="24" x14ac:dyDescent="0.25">
      <c r="A72" s="21" t="s">
        <v>16</v>
      </c>
      <c r="B72" s="143" t="s">
        <v>28</v>
      </c>
      <c r="C72" s="143" t="s">
        <v>187</v>
      </c>
      <c r="D72" s="151">
        <v>200</v>
      </c>
      <c r="E72" s="41">
        <f>E73</f>
        <v>1500000</v>
      </c>
    </row>
    <row r="73" spans="1:5" ht="36" x14ac:dyDescent="0.25">
      <c r="A73" s="31" t="s">
        <v>18</v>
      </c>
      <c r="B73" s="143" t="s">
        <v>28</v>
      </c>
      <c r="C73" s="143" t="s">
        <v>187</v>
      </c>
      <c r="D73" s="151">
        <v>240</v>
      </c>
      <c r="E73" s="41">
        <f>Пр2_ВСР2024!F73</f>
        <v>1500000</v>
      </c>
    </row>
    <row r="74" spans="1:5" ht="24" x14ac:dyDescent="0.25">
      <c r="A74" s="23" t="s">
        <v>205</v>
      </c>
      <c r="B74" s="143" t="s">
        <v>28</v>
      </c>
      <c r="C74" s="143" t="s">
        <v>206</v>
      </c>
      <c r="D74" s="143"/>
      <c r="E74" s="41">
        <f>E75</f>
        <v>1925000</v>
      </c>
    </row>
    <row r="75" spans="1:5" x14ac:dyDescent="0.25">
      <c r="A75" s="21" t="s">
        <v>188</v>
      </c>
      <c r="B75" s="161" t="s">
        <v>28</v>
      </c>
      <c r="C75" s="161" t="s">
        <v>189</v>
      </c>
      <c r="D75" s="151"/>
      <c r="E75" s="41">
        <f>E76+E80+E78</f>
        <v>1925000</v>
      </c>
    </row>
    <row r="76" spans="1:5" ht="24" x14ac:dyDescent="0.25">
      <c r="A76" s="21" t="s">
        <v>16</v>
      </c>
      <c r="B76" s="161" t="s">
        <v>28</v>
      </c>
      <c r="C76" s="161" t="s">
        <v>189</v>
      </c>
      <c r="D76" s="151">
        <v>200</v>
      </c>
      <c r="E76" s="41">
        <f>E77</f>
        <v>1925000</v>
      </c>
    </row>
    <row r="77" spans="1:5" ht="36" x14ac:dyDescent="0.25">
      <c r="A77" s="31" t="s">
        <v>18</v>
      </c>
      <c r="B77" s="161" t="s">
        <v>28</v>
      </c>
      <c r="C77" s="161" t="s">
        <v>189</v>
      </c>
      <c r="D77" s="151">
        <v>240</v>
      </c>
      <c r="E77" s="41">
        <f>Пр2_ВСР2024!F77</f>
        <v>1925000</v>
      </c>
    </row>
    <row r="78" spans="1:5" ht="24" hidden="1" x14ac:dyDescent="0.25">
      <c r="A78" s="184" t="s">
        <v>63</v>
      </c>
      <c r="B78" s="161" t="s">
        <v>28</v>
      </c>
      <c r="C78" s="161" t="s">
        <v>189</v>
      </c>
      <c r="D78" s="151">
        <v>300</v>
      </c>
      <c r="E78" s="41">
        <f>E79</f>
        <v>0</v>
      </c>
    </row>
    <row r="79" spans="1:5" hidden="1" x14ac:dyDescent="0.25">
      <c r="A79" s="184" t="s">
        <v>64</v>
      </c>
      <c r="B79" s="161" t="s">
        <v>28</v>
      </c>
      <c r="C79" s="161" t="s">
        <v>189</v>
      </c>
      <c r="D79" s="151"/>
      <c r="E79" s="41">
        <f>Пр2_ВСР2024!F79</f>
        <v>0</v>
      </c>
    </row>
    <row r="80" spans="1:5" hidden="1" x14ac:dyDescent="0.25">
      <c r="A80" s="17" t="s">
        <v>20</v>
      </c>
      <c r="B80" s="161" t="s">
        <v>28</v>
      </c>
      <c r="C80" s="161" t="s">
        <v>189</v>
      </c>
      <c r="D80" s="151">
        <v>800</v>
      </c>
      <c r="E80" s="41">
        <f>E81</f>
        <v>0</v>
      </c>
    </row>
    <row r="81" spans="1:5" hidden="1" x14ac:dyDescent="0.25">
      <c r="A81" s="17" t="s">
        <v>22</v>
      </c>
      <c r="B81" s="161" t="s">
        <v>28</v>
      </c>
      <c r="C81" s="161" t="s">
        <v>189</v>
      </c>
      <c r="D81" s="151">
        <v>850</v>
      </c>
      <c r="E81" s="41">
        <f>Пр2_ВСР2024!F81</f>
        <v>0</v>
      </c>
    </row>
    <row r="82" spans="1:5" ht="36" x14ac:dyDescent="0.25">
      <c r="A82" s="22" t="s">
        <v>195</v>
      </c>
      <c r="B82" s="143" t="s">
        <v>28</v>
      </c>
      <c r="C82" s="143" t="s">
        <v>80</v>
      </c>
      <c r="D82" s="143"/>
      <c r="E82" s="41">
        <f>E83</f>
        <v>12591130.07</v>
      </c>
    </row>
    <row r="83" spans="1:5" ht="24" x14ac:dyDescent="0.25">
      <c r="A83" s="23" t="s">
        <v>159</v>
      </c>
      <c r="B83" s="143" t="s">
        <v>28</v>
      </c>
      <c r="C83" s="143" t="s">
        <v>124</v>
      </c>
      <c r="D83" s="143"/>
      <c r="E83" s="41">
        <f>E87+E98+E101+E84</f>
        <v>12591130.07</v>
      </c>
    </row>
    <row r="84" spans="1:5" ht="36" hidden="1" x14ac:dyDescent="0.25">
      <c r="A84" s="23" t="s">
        <v>442</v>
      </c>
      <c r="B84" s="143" t="s">
        <v>28</v>
      </c>
      <c r="C84" s="143" t="s">
        <v>441</v>
      </c>
      <c r="D84" s="143"/>
      <c r="E84" s="41">
        <f>E85</f>
        <v>0</v>
      </c>
    </row>
    <row r="85" spans="1:5" ht="24" hidden="1" x14ac:dyDescent="0.25">
      <c r="A85" s="27" t="s">
        <v>32</v>
      </c>
      <c r="B85" s="143" t="s">
        <v>28</v>
      </c>
      <c r="C85" s="143" t="s">
        <v>441</v>
      </c>
      <c r="D85" s="143" t="s">
        <v>17</v>
      </c>
      <c r="E85" s="41">
        <f>E86</f>
        <v>0</v>
      </c>
    </row>
    <row r="86" spans="1:5" ht="36" hidden="1" x14ac:dyDescent="0.25">
      <c r="A86" s="27" t="s">
        <v>34</v>
      </c>
      <c r="B86" s="143" t="s">
        <v>28</v>
      </c>
      <c r="C86" s="143" t="s">
        <v>441</v>
      </c>
      <c r="D86" s="143" t="s">
        <v>19</v>
      </c>
      <c r="E86" s="41">
        <f>Пр2_ВСР2024!F86</f>
        <v>0</v>
      </c>
    </row>
    <row r="87" spans="1:5" x14ac:dyDescent="0.25">
      <c r="A87" s="27" t="s">
        <v>35</v>
      </c>
      <c r="B87" s="162" t="s">
        <v>28</v>
      </c>
      <c r="C87" s="143" t="s">
        <v>125</v>
      </c>
      <c r="D87" s="143"/>
      <c r="E87" s="41">
        <f>E88+E90+E92+E94</f>
        <v>3710693.07</v>
      </c>
    </row>
    <row r="88" spans="1:5" ht="24" x14ac:dyDescent="0.25">
      <c r="A88" s="27" t="s">
        <v>32</v>
      </c>
      <c r="B88" s="162" t="s">
        <v>28</v>
      </c>
      <c r="C88" s="143" t="s">
        <v>125</v>
      </c>
      <c r="D88" s="143" t="s">
        <v>17</v>
      </c>
      <c r="E88" s="41">
        <f t="shared" ref="E88" si="6">E89</f>
        <v>3329089.07</v>
      </c>
    </row>
    <row r="89" spans="1:5" ht="36" x14ac:dyDescent="0.25">
      <c r="A89" s="27" t="s">
        <v>34</v>
      </c>
      <c r="B89" s="162" t="s">
        <v>28</v>
      </c>
      <c r="C89" s="143" t="s">
        <v>125</v>
      </c>
      <c r="D89" s="143" t="s">
        <v>19</v>
      </c>
      <c r="E89" s="41">
        <f>Пр2_ВСР2024!F89</f>
        <v>3329089.07</v>
      </c>
    </row>
    <row r="90" spans="1:5" ht="24" x14ac:dyDescent="0.25">
      <c r="A90" s="17" t="s">
        <v>63</v>
      </c>
      <c r="B90" s="162" t="s">
        <v>28</v>
      </c>
      <c r="C90" s="143" t="s">
        <v>125</v>
      </c>
      <c r="D90" s="143" t="s">
        <v>98</v>
      </c>
      <c r="E90" s="41">
        <f>E91</f>
        <v>25000</v>
      </c>
    </row>
    <row r="91" spans="1:5" x14ac:dyDescent="0.25">
      <c r="A91" s="27" t="s">
        <v>64</v>
      </c>
      <c r="B91" s="162" t="s">
        <v>28</v>
      </c>
      <c r="C91" s="143" t="s">
        <v>125</v>
      </c>
      <c r="D91" s="143" t="s">
        <v>99</v>
      </c>
      <c r="E91" s="41">
        <f>Пр2_ВСР2024!F91</f>
        <v>25000</v>
      </c>
    </row>
    <row r="92" spans="1:5" ht="36" x14ac:dyDescent="0.25">
      <c r="A92" s="17" t="s">
        <v>262</v>
      </c>
      <c r="B92" s="162" t="s">
        <v>28</v>
      </c>
      <c r="C92" s="143" t="s">
        <v>125</v>
      </c>
      <c r="D92" s="143" t="s">
        <v>257</v>
      </c>
      <c r="E92" s="41">
        <f>E93</f>
        <v>100000</v>
      </c>
    </row>
    <row r="93" spans="1:5" ht="48" x14ac:dyDescent="0.25">
      <c r="A93" s="27" t="s">
        <v>263</v>
      </c>
      <c r="B93" s="162" t="s">
        <v>28</v>
      </c>
      <c r="C93" s="143" t="s">
        <v>125</v>
      </c>
      <c r="D93" s="143" t="s">
        <v>264</v>
      </c>
      <c r="E93" s="41">
        <f>Пр2_ВСР2024!F93</f>
        <v>100000</v>
      </c>
    </row>
    <row r="94" spans="1:5" x14ac:dyDescent="0.25">
      <c r="A94" s="25" t="s">
        <v>20</v>
      </c>
      <c r="B94" s="143" t="s">
        <v>28</v>
      </c>
      <c r="C94" s="143" t="s">
        <v>125</v>
      </c>
      <c r="D94" s="151">
        <v>800</v>
      </c>
      <c r="E94" s="41">
        <f>SUM(E95:E97)</f>
        <v>256604</v>
      </c>
    </row>
    <row r="95" spans="1:5" x14ac:dyDescent="0.25">
      <c r="A95" s="25" t="s">
        <v>211</v>
      </c>
      <c r="B95" s="143" t="s">
        <v>28</v>
      </c>
      <c r="C95" s="143" t="s">
        <v>125</v>
      </c>
      <c r="D95" s="151">
        <v>830</v>
      </c>
      <c r="E95" s="41">
        <f>Пр2_ВСР2024!F95</f>
        <v>0</v>
      </c>
    </row>
    <row r="96" spans="1:5" x14ac:dyDescent="0.25">
      <c r="A96" s="32" t="s">
        <v>22</v>
      </c>
      <c r="B96" s="143" t="s">
        <v>28</v>
      </c>
      <c r="C96" s="143" t="s">
        <v>125</v>
      </c>
      <c r="D96" s="151">
        <v>850</v>
      </c>
      <c r="E96" s="41">
        <f>Пр2_ВСР2024!F96</f>
        <v>256604</v>
      </c>
    </row>
    <row r="97" spans="1:5" hidden="1" x14ac:dyDescent="0.25">
      <c r="A97" s="33" t="s">
        <v>234</v>
      </c>
      <c r="B97" s="143" t="s">
        <v>28</v>
      </c>
      <c r="C97" s="143" t="s">
        <v>125</v>
      </c>
      <c r="D97" s="151">
        <v>880</v>
      </c>
      <c r="E97" s="41"/>
    </row>
    <row r="98" spans="1:5" ht="36" x14ac:dyDescent="0.25">
      <c r="A98" s="25" t="s">
        <v>265</v>
      </c>
      <c r="B98" s="143" t="s">
        <v>28</v>
      </c>
      <c r="C98" s="143" t="s">
        <v>266</v>
      </c>
      <c r="D98" s="151"/>
      <c r="E98" s="41">
        <f>E99</f>
        <v>8880437</v>
      </c>
    </row>
    <row r="99" spans="1:5" ht="36" x14ac:dyDescent="0.25">
      <c r="A99" s="32" t="s">
        <v>262</v>
      </c>
      <c r="B99" s="143" t="s">
        <v>28</v>
      </c>
      <c r="C99" s="143" t="s">
        <v>266</v>
      </c>
      <c r="D99" s="151">
        <v>600</v>
      </c>
      <c r="E99" s="41">
        <f>E100</f>
        <v>8880437</v>
      </c>
    </row>
    <row r="100" spans="1:5" x14ac:dyDescent="0.25">
      <c r="A100" s="33" t="s">
        <v>259</v>
      </c>
      <c r="B100" s="143" t="s">
        <v>28</v>
      </c>
      <c r="C100" s="143" t="s">
        <v>266</v>
      </c>
      <c r="D100" s="151">
        <v>610</v>
      </c>
      <c r="E100" s="41">
        <f>Пр2_ВСР2024!F100</f>
        <v>8880437</v>
      </c>
    </row>
    <row r="101" spans="1:5" ht="24" hidden="1" x14ac:dyDescent="0.25">
      <c r="A101" s="25" t="s">
        <v>300</v>
      </c>
      <c r="B101" s="143" t="s">
        <v>28</v>
      </c>
      <c r="C101" s="143" t="s">
        <v>299</v>
      </c>
      <c r="D101" s="151"/>
      <c r="E101" s="41">
        <f>E102</f>
        <v>0</v>
      </c>
    </row>
    <row r="102" spans="1:5" ht="24" hidden="1" x14ac:dyDescent="0.25">
      <c r="A102" s="27" t="s">
        <v>32</v>
      </c>
      <c r="B102" s="143" t="s">
        <v>28</v>
      </c>
      <c r="C102" s="143" t="s">
        <v>299</v>
      </c>
      <c r="D102" s="143" t="s">
        <v>17</v>
      </c>
      <c r="E102" s="41">
        <f>E103</f>
        <v>0</v>
      </c>
    </row>
    <row r="103" spans="1:5" ht="36" hidden="1" x14ac:dyDescent="0.25">
      <c r="A103" s="27" t="s">
        <v>34</v>
      </c>
      <c r="B103" s="143" t="s">
        <v>28</v>
      </c>
      <c r="C103" s="143" t="s">
        <v>299</v>
      </c>
      <c r="D103" s="143" t="s">
        <v>19</v>
      </c>
      <c r="E103" s="41">
        <f>Пр2_ВСР2024!F103</f>
        <v>0</v>
      </c>
    </row>
    <row r="104" spans="1:5" ht="36" x14ac:dyDescent="0.25">
      <c r="A104" s="33" t="s">
        <v>276</v>
      </c>
      <c r="B104" s="143" t="s">
        <v>28</v>
      </c>
      <c r="C104" s="143" t="s">
        <v>277</v>
      </c>
      <c r="D104" s="151"/>
      <c r="E104" s="41">
        <f>E105</f>
        <v>0</v>
      </c>
    </row>
    <row r="105" spans="1:5" ht="60" x14ac:dyDescent="0.25">
      <c r="A105" s="24" t="s">
        <v>30</v>
      </c>
      <c r="B105" s="143" t="s">
        <v>28</v>
      </c>
      <c r="C105" s="143" t="s">
        <v>277</v>
      </c>
      <c r="D105" s="143" t="s">
        <v>11</v>
      </c>
      <c r="E105" s="41">
        <f>E106</f>
        <v>0</v>
      </c>
    </row>
    <row r="106" spans="1:5" ht="24" x14ac:dyDescent="0.25">
      <c r="A106" s="29" t="s">
        <v>31</v>
      </c>
      <c r="B106" s="143" t="s">
        <v>28</v>
      </c>
      <c r="C106" s="143" t="s">
        <v>277</v>
      </c>
      <c r="D106" s="143" t="s">
        <v>13</v>
      </c>
      <c r="E106" s="41">
        <f>Пр2_ВСР2024!F106</f>
        <v>0</v>
      </c>
    </row>
    <row r="107" spans="1:5" s="149" customFormat="1" ht="24" x14ac:dyDescent="0.25">
      <c r="A107" s="138" t="s">
        <v>235</v>
      </c>
      <c r="B107" s="153" t="s">
        <v>36</v>
      </c>
      <c r="C107" s="153"/>
      <c r="D107" s="153"/>
      <c r="E107" s="47">
        <f>+E108</f>
        <v>1950000</v>
      </c>
    </row>
    <row r="108" spans="1:5" ht="48" x14ac:dyDescent="0.25">
      <c r="A108" s="15" t="s">
        <v>261</v>
      </c>
      <c r="B108" s="156" t="s">
        <v>260</v>
      </c>
      <c r="C108" s="156"/>
      <c r="D108" s="156"/>
      <c r="E108" s="40">
        <f t="shared" ref="E108" si="7">E109</f>
        <v>1950000</v>
      </c>
    </row>
    <row r="109" spans="1:5" ht="36" x14ac:dyDescent="0.25">
      <c r="A109" s="26" t="s">
        <v>192</v>
      </c>
      <c r="B109" s="143" t="s">
        <v>260</v>
      </c>
      <c r="C109" s="143" t="s">
        <v>93</v>
      </c>
      <c r="D109" s="143"/>
      <c r="E109" s="41">
        <f>E110</f>
        <v>1950000</v>
      </c>
    </row>
    <row r="110" spans="1:5" ht="36" x14ac:dyDescent="0.25">
      <c r="A110" s="23" t="s">
        <v>161</v>
      </c>
      <c r="B110" s="143" t="s">
        <v>260</v>
      </c>
      <c r="C110" s="143" t="s">
        <v>126</v>
      </c>
      <c r="D110" s="143"/>
      <c r="E110" s="41">
        <f>E119+E124+E114+E111</f>
        <v>1950000</v>
      </c>
    </row>
    <row r="111" spans="1:5" x14ac:dyDescent="0.25">
      <c r="A111" s="148" t="s">
        <v>393</v>
      </c>
      <c r="B111" s="143" t="s">
        <v>260</v>
      </c>
      <c r="C111" s="143" t="s">
        <v>395</v>
      </c>
      <c r="D111" s="143"/>
      <c r="E111" s="41">
        <f>E112</f>
        <v>0</v>
      </c>
    </row>
    <row r="112" spans="1:5" ht="23.25" x14ac:dyDescent="0.25">
      <c r="A112" s="148" t="s">
        <v>172</v>
      </c>
      <c r="B112" s="143" t="s">
        <v>260</v>
      </c>
      <c r="C112" s="143" t="s">
        <v>395</v>
      </c>
      <c r="D112" s="143" t="s">
        <v>98</v>
      </c>
      <c r="E112" s="41">
        <f>E113</f>
        <v>0</v>
      </c>
    </row>
    <row r="113" spans="1:5" x14ac:dyDescent="0.25">
      <c r="A113" s="148" t="s">
        <v>394</v>
      </c>
      <c r="B113" s="143" t="s">
        <v>260</v>
      </c>
      <c r="C113" s="143" t="s">
        <v>395</v>
      </c>
      <c r="D113" s="143" t="s">
        <v>99</v>
      </c>
      <c r="E113" s="41">
        <f>Пр2_ВСР2024!F113</f>
        <v>0</v>
      </c>
    </row>
    <row r="114" spans="1:5" ht="24" x14ac:dyDescent="0.25">
      <c r="A114" s="27" t="s">
        <v>191</v>
      </c>
      <c r="B114" s="143" t="s">
        <v>260</v>
      </c>
      <c r="C114" s="143" t="s">
        <v>190</v>
      </c>
      <c r="D114" s="143"/>
      <c r="E114" s="41">
        <f>E115+E117</f>
        <v>150000</v>
      </c>
    </row>
    <row r="115" spans="1:5" ht="24" x14ac:dyDescent="0.25">
      <c r="A115" s="27" t="s">
        <v>32</v>
      </c>
      <c r="B115" s="143" t="s">
        <v>260</v>
      </c>
      <c r="C115" s="143" t="s">
        <v>190</v>
      </c>
      <c r="D115" s="143" t="s">
        <v>17</v>
      </c>
      <c r="E115" s="41">
        <f>E116</f>
        <v>150000</v>
      </c>
    </row>
    <row r="116" spans="1:5" ht="36" x14ac:dyDescent="0.25">
      <c r="A116" s="27" t="s">
        <v>34</v>
      </c>
      <c r="B116" s="143" t="s">
        <v>260</v>
      </c>
      <c r="C116" s="143" t="s">
        <v>190</v>
      </c>
      <c r="D116" s="151" t="s">
        <v>19</v>
      </c>
      <c r="E116" s="41">
        <f>Пр2_ВСР2024!F116</f>
        <v>150000</v>
      </c>
    </row>
    <row r="117" spans="1:5" ht="24" hidden="1" x14ac:dyDescent="0.25">
      <c r="A117" s="27" t="s">
        <v>63</v>
      </c>
      <c r="B117" s="143" t="s">
        <v>260</v>
      </c>
      <c r="C117" s="143" t="s">
        <v>190</v>
      </c>
      <c r="D117" s="151">
        <v>300</v>
      </c>
      <c r="E117" s="41">
        <f>E118</f>
        <v>0</v>
      </c>
    </row>
    <row r="118" spans="1:5" ht="18.75" hidden="1" customHeight="1" x14ac:dyDescent="0.25">
      <c r="A118" s="27" t="s">
        <v>64</v>
      </c>
      <c r="B118" s="143" t="s">
        <v>260</v>
      </c>
      <c r="C118" s="143" t="s">
        <v>190</v>
      </c>
      <c r="D118" s="151">
        <v>360</v>
      </c>
      <c r="E118" s="41">
        <f>Пр2_ВСР2024!F118</f>
        <v>0</v>
      </c>
    </row>
    <row r="119" spans="1:5" x14ac:dyDescent="0.25">
      <c r="A119" s="27" t="s">
        <v>37</v>
      </c>
      <c r="B119" s="143" t="s">
        <v>260</v>
      </c>
      <c r="C119" s="143" t="s">
        <v>127</v>
      </c>
      <c r="D119" s="151"/>
      <c r="E119" s="41">
        <f>E120+E122</f>
        <v>600000</v>
      </c>
    </row>
    <row r="120" spans="1:5" ht="60" x14ac:dyDescent="0.25">
      <c r="A120" s="24" t="s">
        <v>10</v>
      </c>
      <c r="B120" s="143" t="s">
        <v>260</v>
      </c>
      <c r="C120" s="158" t="s">
        <v>127</v>
      </c>
      <c r="D120" s="143" t="s">
        <v>11</v>
      </c>
      <c r="E120" s="41">
        <f>E121</f>
        <v>600000</v>
      </c>
    </row>
    <row r="121" spans="1:5" ht="60" x14ac:dyDescent="0.25">
      <c r="A121" s="25" t="s">
        <v>38</v>
      </c>
      <c r="B121" s="143" t="s">
        <v>260</v>
      </c>
      <c r="C121" s="158" t="s">
        <v>127</v>
      </c>
      <c r="D121" s="143" t="s">
        <v>13</v>
      </c>
      <c r="E121" s="41">
        <f>Пр2_ВСР2024!F121</f>
        <v>600000</v>
      </c>
    </row>
    <row r="122" spans="1:5" hidden="1" x14ac:dyDescent="0.25">
      <c r="A122" s="34" t="s">
        <v>39</v>
      </c>
      <c r="B122" s="143" t="s">
        <v>260</v>
      </c>
      <c r="C122" s="158" t="s">
        <v>127</v>
      </c>
      <c r="D122" s="143" t="s">
        <v>17</v>
      </c>
      <c r="E122" s="41">
        <f t="shared" ref="E122" si="8">E123</f>
        <v>0</v>
      </c>
    </row>
    <row r="123" spans="1:5" ht="24" hidden="1" x14ac:dyDescent="0.25">
      <c r="A123" s="25" t="s">
        <v>40</v>
      </c>
      <c r="B123" s="143" t="s">
        <v>260</v>
      </c>
      <c r="C123" s="158" t="s">
        <v>127</v>
      </c>
      <c r="D123" s="143" t="s">
        <v>19</v>
      </c>
      <c r="E123" s="41">
        <f>Пр2_ВСР2024!F123</f>
        <v>0</v>
      </c>
    </row>
    <row r="124" spans="1:5" ht="24" x14ac:dyDescent="0.25">
      <c r="A124" s="34" t="s">
        <v>94</v>
      </c>
      <c r="B124" s="143" t="s">
        <v>260</v>
      </c>
      <c r="C124" s="158" t="s">
        <v>128</v>
      </c>
      <c r="D124" s="143"/>
      <c r="E124" s="41">
        <f>E125</f>
        <v>1200000</v>
      </c>
    </row>
    <row r="125" spans="1:5" x14ac:dyDescent="0.25">
      <c r="A125" s="25" t="s">
        <v>100</v>
      </c>
      <c r="B125" s="143" t="s">
        <v>260</v>
      </c>
      <c r="C125" s="158" t="s">
        <v>128</v>
      </c>
      <c r="D125" s="143" t="s">
        <v>17</v>
      </c>
      <c r="E125" s="41">
        <f>E126</f>
        <v>1200000</v>
      </c>
    </row>
    <row r="126" spans="1:5" ht="24" x14ac:dyDescent="0.25">
      <c r="A126" s="25" t="s">
        <v>101</v>
      </c>
      <c r="B126" s="143" t="s">
        <v>260</v>
      </c>
      <c r="C126" s="158" t="s">
        <v>128</v>
      </c>
      <c r="D126" s="143" t="s">
        <v>19</v>
      </c>
      <c r="E126" s="41">
        <f>Пр2_ВСР2024!F126</f>
        <v>1200000</v>
      </c>
    </row>
    <row r="127" spans="1:5" s="149" customFormat="1" x14ac:dyDescent="0.25">
      <c r="A127" s="138" t="s">
        <v>236</v>
      </c>
      <c r="B127" s="153" t="s">
        <v>41</v>
      </c>
      <c r="C127" s="155"/>
      <c r="D127" s="155"/>
      <c r="E127" s="47">
        <f>E128+E140+E172</f>
        <v>29418878.630000003</v>
      </c>
    </row>
    <row r="128" spans="1:5" x14ac:dyDescent="0.25">
      <c r="A128" s="15" t="s">
        <v>129</v>
      </c>
      <c r="B128" s="156" t="s">
        <v>42</v>
      </c>
      <c r="C128" s="156"/>
      <c r="D128" s="156"/>
      <c r="E128" s="40">
        <f t="shared" ref="E128:E138" si="9">E129</f>
        <v>900000</v>
      </c>
    </row>
    <row r="129" spans="1:5" ht="36" x14ac:dyDescent="0.25">
      <c r="A129" s="26" t="s">
        <v>110</v>
      </c>
      <c r="B129" s="143" t="s">
        <v>42</v>
      </c>
      <c r="C129" s="143" t="s">
        <v>112</v>
      </c>
      <c r="D129" s="143"/>
      <c r="E129" s="41">
        <f t="shared" si="9"/>
        <v>900000</v>
      </c>
    </row>
    <row r="130" spans="1:5" ht="36" x14ac:dyDescent="0.25">
      <c r="A130" s="28" t="s">
        <v>162</v>
      </c>
      <c r="B130" s="143" t="s">
        <v>42</v>
      </c>
      <c r="C130" s="158" t="s">
        <v>130</v>
      </c>
      <c r="D130" s="143"/>
      <c r="E130" s="41">
        <f>E131</f>
        <v>900000</v>
      </c>
    </row>
    <row r="131" spans="1:5" x14ac:dyDescent="0.25">
      <c r="A131" s="34" t="s">
        <v>412</v>
      </c>
      <c r="B131" s="162" t="s">
        <v>42</v>
      </c>
      <c r="C131" s="162" t="s">
        <v>131</v>
      </c>
      <c r="D131" s="143"/>
      <c r="E131" s="41">
        <f>E132</f>
        <v>900000</v>
      </c>
    </row>
    <row r="132" spans="1:5" x14ac:dyDescent="0.25">
      <c r="A132" s="25" t="s">
        <v>100</v>
      </c>
      <c r="B132" s="162" t="s">
        <v>42</v>
      </c>
      <c r="C132" s="162" t="s">
        <v>131</v>
      </c>
      <c r="D132" s="143" t="s">
        <v>17</v>
      </c>
      <c r="E132" s="41">
        <f>E133</f>
        <v>900000</v>
      </c>
    </row>
    <row r="133" spans="1:5" ht="24" x14ac:dyDescent="0.25">
      <c r="A133" s="25" t="s">
        <v>101</v>
      </c>
      <c r="B133" s="162" t="s">
        <v>42</v>
      </c>
      <c r="C133" s="162" t="s">
        <v>131</v>
      </c>
      <c r="D133" s="143" t="s">
        <v>19</v>
      </c>
      <c r="E133" s="41">
        <v>900000</v>
      </c>
    </row>
    <row r="134" spans="1:5" hidden="1" x14ac:dyDescent="0.25">
      <c r="A134" s="27" t="s">
        <v>338</v>
      </c>
      <c r="B134" s="162" t="s">
        <v>42</v>
      </c>
      <c r="C134" s="162" t="s">
        <v>339</v>
      </c>
      <c r="D134" s="143"/>
      <c r="E134" s="41">
        <f>E135</f>
        <v>0</v>
      </c>
    </row>
    <row r="135" spans="1:5" hidden="1" x14ac:dyDescent="0.25">
      <c r="A135" s="27" t="s">
        <v>297</v>
      </c>
      <c r="B135" s="162" t="s">
        <v>42</v>
      </c>
      <c r="C135" s="162" t="s">
        <v>339</v>
      </c>
      <c r="D135" s="143" t="s">
        <v>213</v>
      </c>
      <c r="E135" s="41">
        <f>E136</f>
        <v>0</v>
      </c>
    </row>
    <row r="136" spans="1:5" hidden="1" x14ac:dyDescent="0.25">
      <c r="A136" s="27" t="s">
        <v>298</v>
      </c>
      <c r="B136" s="162" t="s">
        <v>42</v>
      </c>
      <c r="C136" s="162" t="s">
        <v>339</v>
      </c>
      <c r="D136" s="143" t="s">
        <v>215</v>
      </c>
      <c r="E136" s="41">
        <f>Пр2_ВСР2024!F136</f>
        <v>0</v>
      </c>
    </row>
    <row r="137" spans="1:5" hidden="1" x14ac:dyDescent="0.25">
      <c r="A137" s="27" t="s">
        <v>20</v>
      </c>
      <c r="B137" s="162" t="s">
        <v>42</v>
      </c>
      <c r="C137" s="162" t="s">
        <v>131</v>
      </c>
      <c r="D137" s="162" t="s">
        <v>21</v>
      </c>
      <c r="E137" s="41">
        <f t="shared" si="9"/>
        <v>0</v>
      </c>
    </row>
    <row r="138" spans="1:5" ht="36" hidden="1" x14ac:dyDescent="0.25">
      <c r="A138" s="27" t="s">
        <v>43</v>
      </c>
      <c r="B138" s="162" t="s">
        <v>42</v>
      </c>
      <c r="C138" s="162" t="s">
        <v>131</v>
      </c>
      <c r="D138" s="162" t="s">
        <v>44</v>
      </c>
      <c r="E138" s="41">
        <f t="shared" si="9"/>
        <v>0</v>
      </c>
    </row>
    <row r="139" spans="1:5" ht="36" hidden="1" x14ac:dyDescent="0.25">
      <c r="A139" s="27" t="s">
        <v>45</v>
      </c>
      <c r="B139" s="162" t="s">
        <v>42</v>
      </c>
      <c r="C139" s="162" t="s">
        <v>131</v>
      </c>
      <c r="D139" s="162" t="s">
        <v>44</v>
      </c>
      <c r="E139" s="41"/>
    </row>
    <row r="140" spans="1:5" x14ac:dyDescent="0.25">
      <c r="A140" s="15" t="s">
        <v>46</v>
      </c>
      <c r="B140" s="156" t="s">
        <v>48</v>
      </c>
      <c r="C140" s="156"/>
      <c r="D140" s="156"/>
      <c r="E140" s="40">
        <f>E141+E164</f>
        <v>27268878.630000003</v>
      </c>
    </row>
    <row r="141" spans="1:5" ht="24" x14ac:dyDescent="0.25">
      <c r="A141" s="26" t="s">
        <v>222</v>
      </c>
      <c r="B141" s="159" t="s">
        <v>48</v>
      </c>
      <c r="C141" s="159" t="s">
        <v>95</v>
      </c>
      <c r="D141" s="159"/>
      <c r="E141" s="42">
        <f>E142</f>
        <v>27268878.630000003</v>
      </c>
    </row>
    <row r="142" spans="1:5" ht="36" x14ac:dyDescent="0.25">
      <c r="A142" s="28" t="s">
        <v>163</v>
      </c>
      <c r="B142" s="143" t="s">
        <v>48</v>
      </c>
      <c r="C142" s="158" t="s">
        <v>132</v>
      </c>
      <c r="D142" s="143"/>
      <c r="E142" s="41">
        <f>E143+E146+E149+E152+E155+E158+E161</f>
        <v>27268878.630000003</v>
      </c>
    </row>
    <row r="143" spans="1:5" ht="36" hidden="1" x14ac:dyDescent="0.25">
      <c r="A143" s="28" t="s">
        <v>294</v>
      </c>
      <c r="B143" s="143" t="s">
        <v>48</v>
      </c>
      <c r="C143" s="143" t="s">
        <v>301</v>
      </c>
      <c r="D143" s="143"/>
      <c r="E143" s="41">
        <f>E144</f>
        <v>0</v>
      </c>
    </row>
    <row r="144" spans="1:5" ht="24" hidden="1" x14ac:dyDescent="0.25">
      <c r="A144" s="24" t="s">
        <v>16</v>
      </c>
      <c r="B144" s="143" t="s">
        <v>48</v>
      </c>
      <c r="C144" s="143" t="s">
        <v>301</v>
      </c>
      <c r="D144" s="143" t="s">
        <v>17</v>
      </c>
      <c r="E144" s="41">
        <f>E145</f>
        <v>0</v>
      </c>
    </row>
    <row r="145" spans="1:5" ht="36" hidden="1" x14ac:dyDescent="0.25">
      <c r="A145" s="25" t="s">
        <v>18</v>
      </c>
      <c r="B145" s="143" t="s">
        <v>48</v>
      </c>
      <c r="C145" s="143" t="s">
        <v>301</v>
      </c>
      <c r="D145" s="143" t="s">
        <v>19</v>
      </c>
      <c r="E145" s="41">
        <f>Пр2_ВСР2024!F142</f>
        <v>0</v>
      </c>
    </row>
    <row r="146" spans="1:5" x14ac:dyDescent="0.25">
      <c r="A146" s="25" t="s">
        <v>199</v>
      </c>
      <c r="B146" s="143" t="s">
        <v>48</v>
      </c>
      <c r="C146" s="143" t="s">
        <v>133</v>
      </c>
      <c r="D146" s="143"/>
      <c r="E146" s="41">
        <f>E147</f>
        <v>23107223.100000001</v>
      </c>
    </row>
    <row r="147" spans="1:5" ht="24" x14ac:dyDescent="0.25">
      <c r="A147" s="24" t="s">
        <v>16</v>
      </c>
      <c r="B147" s="143" t="s">
        <v>48</v>
      </c>
      <c r="C147" s="143" t="s">
        <v>133</v>
      </c>
      <c r="D147" s="143" t="s">
        <v>17</v>
      </c>
      <c r="E147" s="41">
        <f>E148</f>
        <v>23107223.100000001</v>
      </c>
    </row>
    <row r="148" spans="1:5" ht="36" x14ac:dyDescent="0.25">
      <c r="A148" s="25" t="s">
        <v>18</v>
      </c>
      <c r="B148" s="143" t="s">
        <v>48</v>
      </c>
      <c r="C148" s="143" t="s">
        <v>133</v>
      </c>
      <c r="D148" s="143" t="s">
        <v>19</v>
      </c>
      <c r="E148" s="41">
        <f>Пр2_ВСР2024!F145</f>
        <v>23107223.100000001</v>
      </c>
    </row>
    <row r="149" spans="1:5" ht="24" x14ac:dyDescent="0.25">
      <c r="A149" s="25" t="s">
        <v>96</v>
      </c>
      <c r="B149" s="143" t="s">
        <v>48</v>
      </c>
      <c r="C149" s="143" t="s">
        <v>134</v>
      </c>
      <c r="D149" s="143"/>
      <c r="E149" s="41">
        <f t="shared" ref="E149:E159" si="10">E150</f>
        <v>1200000</v>
      </c>
    </row>
    <row r="150" spans="1:5" ht="24" x14ac:dyDescent="0.25">
      <c r="A150" s="24" t="s">
        <v>16</v>
      </c>
      <c r="B150" s="143" t="s">
        <v>48</v>
      </c>
      <c r="C150" s="143" t="s">
        <v>134</v>
      </c>
      <c r="D150" s="143" t="s">
        <v>17</v>
      </c>
      <c r="E150" s="41">
        <f t="shared" si="10"/>
        <v>1200000</v>
      </c>
    </row>
    <row r="151" spans="1:5" ht="36" x14ac:dyDescent="0.25">
      <c r="A151" s="25" t="s">
        <v>18</v>
      </c>
      <c r="B151" s="143" t="s">
        <v>48</v>
      </c>
      <c r="C151" s="143" t="s">
        <v>134</v>
      </c>
      <c r="D151" s="143" t="s">
        <v>19</v>
      </c>
      <c r="E151" s="41">
        <f>Пр2_ВСР2024!F148</f>
        <v>1200000</v>
      </c>
    </row>
    <row r="152" spans="1:5" x14ac:dyDescent="0.25">
      <c r="A152" s="25" t="s">
        <v>170</v>
      </c>
      <c r="B152" s="143" t="s">
        <v>48</v>
      </c>
      <c r="C152" s="143" t="s">
        <v>171</v>
      </c>
      <c r="D152" s="143"/>
      <c r="E152" s="41">
        <f>E153</f>
        <v>300000</v>
      </c>
    </row>
    <row r="153" spans="1:5" ht="24" x14ac:dyDescent="0.25">
      <c r="A153" s="24" t="s">
        <v>16</v>
      </c>
      <c r="B153" s="143" t="s">
        <v>48</v>
      </c>
      <c r="C153" s="143" t="s">
        <v>171</v>
      </c>
      <c r="D153" s="143" t="s">
        <v>17</v>
      </c>
      <c r="E153" s="41">
        <f>E154</f>
        <v>300000</v>
      </c>
    </row>
    <row r="154" spans="1:5" ht="36" x14ac:dyDescent="0.25">
      <c r="A154" s="25" t="s">
        <v>18</v>
      </c>
      <c r="B154" s="143" t="s">
        <v>48</v>
      </c>
      <c r="C154" s="143" t="s">
        <v>171</v>
      </c>
      <c r="D154" s="143" t="s">
        <v>19</v>
      </c>
      <c r="E154" s="41">
        <f>Пр2_ВСР2024!F151</f>
        <v>300000</v>
      </c>
    </row>
    <row r="155" spans="1:5" ht="36" x14ac:dyDescent="0.25">
      <c r="A155" s="24" t="s">
        <v>237</v>
      </c>
      <c r="B155" s="143" t="s">
        <v>48</v>
      </c>
      <c r="C155" s="143" t="s">
        <v>135</v>
      </c>
      <c r="D155" s="143"/>
      <c r="E155" s="41">
        <f t="shared" si="10"/>
        <v>2561655.5299999998</v>
      </c>
    </row>
    <row r="156" spans="1:5" ht="24" x14ac:dyDescent="0.25">
      <c r="A156" s="24" t="s">
        <v>16</v>
      </c>
      <c r="B156" s="143" t="s">
        <v>48</v>
      </c>
      <c r="C156" s="143" t="s">
        <v>135</v>
      </c>
      <c r="D156" s="143" t="s">
        <v>17</v>
      </c>
      <c r="E156" s="41">
        <f>E157</f>
        <v>2561655.5299999998</v>
      </c>
    </row>
    <row r="157" spans="1:5" ht="36" x14ac:dyDescent="0.25">
      <c r="A157" s="24" t="s">
        <v>18</v>
      </c>
      <c r="B157" s="143" t="s">
        <v>48</v>
      </c>
      <c r="C157" s="143" t="s">
        <v>135</v>
      </c>
      <c r="D157" s="143" t="s">
        <v>19</v>
      </c>
      <c r="E157" s="41">
        <f>Пр2_ВСР2024!F154</f>
        <v>2561655.5299999998</v>
      </c>
    </row>
    <row r="158" spans="1:5" x14ac:dyDescent="0.25">
      <c r="A158" s="24" t="s">
        <v>97</v>
      </c>
      <c r="B158" s="143" t="s">
        <v>48</v>
      </c>
      <c r="C158" s="143" t="s">
        <v>136</v>
      </c>
      <c r="D158" s="143"/>
      <c r="E158" s="41">
        <f t="shared" si="10"/>
        <v>100000</v>
      </c>
    </row>
    <row r="159" spans="1:5" ht="24" x14ac:dyDescent="0.25">
      <c r="A159" s="24" t="s">
        <v>16</v>
      </c>
      <c r="B159" s="143" t="s">
        <v>48</v>
      </c>
      <c r="C159" s="143" t="s">
        <v>136</v>
      </c>
      <c r="D159" s="143" t="s">
        <v>17</v>
      </c>
      <c r="E159" s="41">
        <f t="shared" si="10"/>
        <v>100000</v>
      </c>
    </row>
    <row r="160" spans="1:5" ht="36" x14ac:dyDescent="0.25">
      <c r="A160" s="25" t="s">
        <v>18</v>
      </c>
      <c r="B160" s="143" t="s">
        <v>48</v>
      </c>
      <c r="C160" s="143" t="s">
        <v>136</v>
      </c>
      <c r="D160" s="143" t="s">
        <v>19</v>
      </c>
      <c r="E160" s="41">
        <f>Пр2_ВСР2024!F157</f>
        <v>100000</v>
      </c>
    </row>
    <row r="161" spans="1:5" ht="36" x14ac:dyDescent="0.25">
      <c r="A161" s="25" t="s">
        <v>278</v>
      </c>
      <c r="B161" s="143" t="s">
        <v>48</v>
      </c>
      <c r="C161" s="143" t="s">
        <v>279</v>
      </c>
      <c r="D161" s="143"/>
      <c r="E161" s="41">
        <f>E162</f>
        <v>0</v>
      </c>
    </row>
    <row r="162" spans="1:5" ht="24" x14ac:dyDescent="0.25">
      <c r="A162" s="24" t="s">
        <v>16</v>
      </c>
      <c r="B162" s="143" t="s">
        <v>48</v>
      </c>
      <c r="C162" s="143" t="s">
        <v>279</v>
      </c>
      <c r="D162" s="143" t="s">
        <v>17</v>
      </c>
      <c r="E162" s="41">
        <f>E163</f>
        <v>0</v>
      </c>
    </row>
    <row r="163" spans="1:5" ht="36" x14ac:dyDescent="0.25">
      <c r="A163" s="25" t="s">
        <v>18</v>
      </c>
      <c r="B163" s="143" t="s">
        <v>48</v>
      </c>
      <c r="C163" s="143" t="s">
        <v>279</v>
      </c>
      <c r="D163" s="143" t="s">
        <v>19</v>
      </c>
      <c r="E163" s="41">
        <f>Пр2_ВСР2024!F160</f>
        <v>0</v>
      </c>
    </row>
    <row r="164" spans="1:5" ht="60" x14ac:dyDescent="0.25">
      <c r="A164" s="26" t="s">
        <v>287</v>
      </c>
      <c r="B164" s="159" t="s">
        <v>48</v>
      </c>
      <c r="C164" s="159" t="s">
        <v>290</v>
      </c>
      <c r="D164" s="159"/>
      <c r="E164" s="42">
        <f>E165+E168</f>
        <v>0</v>
      </c>
    </row>
    <row r="165" spans="1:5" ht="24" x14ac:dyDescent="0.25">
      <c r="A165" s="25" t="s">
        <v>289</v>
      </c>
      <c r="B165" s="143" t="s">
        <v>48</v>
      </c>
      <c r="C165" s="143" t="s">
        <v>435</v>
      </c>
      <c r="D165" s="143"/>
      <c r="E165" s="41">
        <f>E166</f>
        <v>0</v>
      </c>
    </row>
    <row r="166" spans="1:5" ht="24" x14ac:dyDescent="0.25">
      <c r="A166" s="25" t="s">
        <v>96</v>
      </c>
      <c r="B166" s="143" t="s">
        <v>48</v>
      </c>
      <c r="C166" s="143" t="s">
        <v>435</v>
      </c>
      <c r="D166" s="143" t="s">
        <v>17</v>
      </c>
      <c r="E166" s="41">
        <f>E167</f>
        <v>0</v>
      </c>
    </row>
    <row r="167" spans="1:5" ht="24" x14ac:dyDescent="0.25">
      <c r="A167" s="24" t="s">
        <v>16</v>
      </c>
      <c r="B167" s="143" t="s">
        <v>48</v>
      </c>
      <c r="C167" s="143" t="s">
        <v>435</v>
      </c>
      <c r="D167" s="143" t="s">
        <v>19</v>
      </c>
      <c r="E167" s="41">
        <f>Пр2_ВСР2024!F165</f>
        <v>0</v>
      </c>
    </row>
    <row r="168" spans="1:5" ht="36" x14ac:dyDescent="0.25">
      <c r="A168" s="25" t="s">
        <v>18</v>
      </c>
      <c r="B168" s="143" t="s">
        <v>48</v>
      </c>
      <c r="C168" s="143" t="s">
        <v>421</v>
      </c>
      <c r="D168" s="143"/>
      <c r="E168" s="41">
        <f>E169</f>
        <v>0</v>
      </c>
    </row>
    <row r="169" spans="1:5" ht="24" x14ac:dyDescent="0.25">
      <c r="A169" s="25" t="s">
        <v>422</v>
      </c>
      <c r="B169" s="143" t="s">
        <v>48</v>
      </c>
      <c r="C169" s="143" t="s">
        <v>421</v>
      </c>
      <c r="D169" s="143" t="s">
        <v>17</v>
      </c>
      <c r="E169" s="41">
        <f>E170</f>
        <v>0</v>
      </c>
    </row>
    <row r="170" spans="1:5" ht="24" x14ac:dyDescent="0.25">
      <c r="A170" s="24" t="s">
        <v>16</v>
      </c>
      <c r="B170" s="143" t="s">
        <v>48</v>
      </c>
      <c r="C170" s="143" t="s">
        <v>421</v>
      </c>
      <c r="D170" s="143" t="s">
        <v>17</v>
      </c>
      <c r="E170" s="41">
        <f>E171</f>
        <v>0</v>
      </c>
    </row>
    <row r="171" spans="1:5" ht="36" x14ac:dyDescent="0.25">
      <c r="A171" s="25" t="s">
        <v>18</v>
      </c>
      <c r="B171" s="143" t="s">
        <v>48</v>
      </c>
      <c r="C171" s="143" t="s">
        <v>421</v>
      </c>
      <c r="D171" s="143" t="s">
        <v>19</v>
      </c>
      <c r="E171" s="41">
        <f>Пр2_ВСР2024!F168</f>
        <v>0</v>
      </c>
    </row>
    <row r="172" spans="1:5" ht="24" x14ac:dyDescent="0.25">
      <c r="A172" s="15" t="s">
        <v>238</v>
      </c>
      <c r="B172" s="156" t="s">
        <v>223</v>
      </c>
      <c r="C172" s="156"/>
      <c r="D172" s="156"/>
      <c r="E172" s="40">
        <f>E173</f>
        <v>1250000</v>
      </c>
    </row>
    <row r="173" spans="1:5" ht="24" x14ac:dyDescent="0.25">
      <c r="A173" s="26" t="s">
        <v>87</v>
      </c>
      <c r="B173" s="143" t="s">
        <v>223</v>
      </c>
      <c r="C173" s="143" t="s">
        <v>88</v>
      </c>
      <c r="D173" s="143"/>
      <c r="E173" s="41">
        <f>E174</f>
        <v>1250000</v>
      </c>
    </row>
    <row r="174" spans="1:5" ht="24" x14ac:dyDescent="0.25">
      <c r="A174" s="35" t="s">
        <v>160</v>
      </c>
      <c r="B174" s="143" t="s">
        <v>223</v>
      </c>
      <c r="C174" s="143" t="s">
        <v>123</v>
      </c>
      <c r="D174" s="143"/>
      <c r="E174" s="41">
        <f>E175+E178+E181+E190+E184+E187</f>
        <v>1250000</v>
      </c>
    </row>
    <row r="175" spans="1:5" x14ac:dyDescent="0.25">
      <c r="A175" s="25" t="s">
        <v>90</v>
      </c>
      <c r="B175" s="143" t="s">
        <v>223</v>
      </c>
      <c r="C175" s="143" t="s">
        <v>176</v>
      </c>
      <c r="D175" s="143"/>
      <c r="E175" s="41">
        <f t="shared" ref="E175:E176" si="11">E176</f>
        <v>250000</v>
      </c>
    </row>
    <row r="176" spans="1:5" ht="24" x14ac:dyDescent="0.25">
      <c r="A176" s="25" t="s">
        <v>16</v>
      </c>
      <c r="B176" s="143" t="s">
        <v>223</v>
      </c>
      <c r="C176" s="143" t="s">
        <v>176</v>
      </c>
      <c r="D176" s="143">
        <v>200</v>
      </c>
      <c r="E176" s="41">
        <f t="shared" si="11"/>
        <v>250000</v>
      </c>
    </row>
    <row r="177" spans="1:5" ht="36" x14ac:dyDescent="0.25">
      <c r="A177" s="25" t="s">
        <v>18</v>
      </c>
      <c r="B177" s="143" t="s">
        <v>223</v>
      </c>
      <c r="C177" s="143" t="s">
        <v>176</v>
      </c>
      <c r="D177" s="143">
        <v>240</v>
      </c>
      <c r="E177" s="41">
        <f>Пр2_ВСР2024!F174</f>
        <v>250000</v>
      </c>
    </row>
    <row r="178" spans="1:5" ht="24" x14ac:dyDescent="0.25">
      <c r="A178" s="25" t="s">
        <v>197</v>
      </c>
      <c r="B178" s="143" t="s">
        <v>223</v>
      </c>
      <c r="C178" s="143" t="s">
        <v>196</v>
      </c>
      <c r="D178" s="143"/>
      <c r="E178" s="41">
        <f>E179</f>
        <v>300000</v>
      </c>
    </row>
    <row r="179" spans="1:5" ht="24" x14ac:dyDescent="0.25">
      <c r="A179" s="25" t="s">
        <v>16</v>
      </c>
      <c r="B179" s="143" t="s">
        <v>223</v>
      </c>
      <c r="C179" s="143" t="s">
        <v>196</v>
      </c>
      <c r="D179" s="143">
        <v>200</v>
      </c>
      <c r="E179" s="41">
        <f>E180</f>
        <v>300000</v>
      </c>
    </row>
    <row r="180" spans="1:5" ht="36" x14ac:dyDescent="0.25">
      <c r="A180" s="25" t="s">
        <v>18</v>
      </c>
      <c r="B180" s="143" t="s">
        <v>223</v>
      </c>
      <c r="C180" s="143" t="s">
        <v>196</v>
      </c>
      <c r="D180" s="143">
        <v>240</v>
      </c>
      <c r="E180" s="41">
        <f>Пр2_ВСР2024!F177</f>
        <v>300000</v>
      </c>
    </row>
    <row r="181" spans="1:5" ht="24" x14ac:dyDescent="0.25">
      <c r="A181" s="25" t="s">
        <v>91</v>
      </c>
      <c r="B181" s="143" t="s">
        <v>223</v>
      </c>
      <c r="C181" s="143" t="s">
        <v>177</v>
      </c>
      <c r="D181" s="143"/>
      <c r="E181" s="41">
        <f>E182</f>
        <v>700000</v>
      </c>
    </row>
    <row r="182" spans="1:5" ht="24" x14ac:dyDescent="0.25">
      <c r="A182" s="24" t="s">
        <v>16</v>
      </c>
      <c r="B182" s="143" t="s">
        <v>223</v>
      </c>
      <c r="C182" s="143" t="s">
        <v>177</v>
      </c>
      <c r="D182" s="143" t="s">
        <v>17</v>
      </c>
      <c r="E182" s="41">
        <f>E183</f>
        <v>700000</v>
      </c>
    </row>
    <row r="183" spans="1:5" ht="36" x14ac:dyDescent="0.25">
      <c r="A183" s="25" t="s">
        <v>18</v>
      </c>
      <c r="B183" s="143" t="s">
        <v>223</v>
      </c>
      <c r="C183" s="143" t="s">
        <v>177</v>
      </c>
      <c r="D183" s="143" t="s">
        <v>19</v>
      </c>
      <c r="E183" s="41">
        <f>Пр2_ВСР2024!F180</f>
        <v>700000</v>
      </c>
    </row>
    <row r="184" spans="1:5" ht="48" x14ac:dyDescent="0.25">
      <c r="A184" s="25" t="s">
        <v>254</v>
      </c>
      <c r="B184" s="143" t="s">
        <v>223</v>
      </c>
      <c r="C184" s="143" t="s">
        <v>255</v>
      </c>
      <c r="D184" s="143"/>
      <c r="E184" s="41">
        <f>E185</f>
        <v>0</v>
      </c>
    </row>
    <row r="185" spans="1:5" ht="24" x14ac:dyDescent="0.25">
      <c r="A185" s="24" t="s">
        <v>16</v>
      </c>
      <c r="B185" s="143" t="s">
        <v>223</v>
      </c>
      <c r="C185" s="143" t="s">
        <v>255</v>
      </c>
      <c r="D185" s="143" t="s">
        <v>17</v>
      </c>
      <c r="E185" s="41">
        <f>E186</f>
        <v>0</v>
      </c>
    </row>
    <row r="186" spans="1:5" ht="36" x14ac:dyDescent="0.25">
      <c r="A186" s="25" t="s">
        <v>18</v>
      </c>
      <c r="B186" s="143" t="s">
        <v>223</v>
      </c>
      <c r="C186" s="143" t="s">
        <v>255</v>
      </c>
      <c r="D186" s="143" t="s">
        <v>19</v>
      </c>
      <c r="E186" s="41">
        <f>Пр2_ВСР2024!F183</f>
        <v>0</v>
      </c>
    </row>
    <row r="187" spans="1:5" ht="36" x14ac:dyDescent="0.25">
      <c r="A187" s="25" t="s">
        <v>406</v>
      </c>
      <c r="B187" s="143" t="s">
        <v>223</v>
      </c>
      <c r="C187" s="143" t="s">
        <v>405</v>
      </c>
      <c r="D187" s="143"/>
      <c r="E187" s="41">
        <f>E188</f>
        <v>0</v>
      </c>
    </row>
    <row r="188" spans="1:5" ht="24" x14ac:dyDescent="0.25">
      <c r="A188" s="24" t="s">
        <v>16</v>
      </c>
      <c r="B188" s="143" t="s">
        <v>223</v>
      </c>
      <c r="C188" s="143" t="s">
        <v>405</v>
      </c>
      <c r="D188" s="143" t="s">
        <v>17</v>
      </c>
      <c r="E188" s="41">
        <f>E189</f>
        <v>0</v>
      </c>
    </row>
    <row r="189" spans="1:5" ht="36" x14ac:dyDescent="0.25">
      <c r="A189" s="25" t="s">
        <v>18</v>
      </c>
      <c r="B189" s="143" t="s">
        <v>223</v>
      </c>
      <c r="C189" s="143" t="s">
        <v>405</v>
      </c>
      <c r="D189" s="143" t="s">
        <v>19</v>
      </c>
      <c r="E189" s="41">
        <f>Пр2_ВСР2024!F186</f>
        <v>0</v>
      </c>
    </row>
    <row r="190" spans="1:5" ht="36" hidden="1" x14ac:dyDescent="0.25">
      <c r="A190" s="25" t="s">
        <v>224</v>
      </c>
      <c r="B190" s="143" t="s">
        <v>223</v>
      </c>
      <c r="C190" s="143" t="s">
        <v>251</v>
      </c>
      <c r="D190" s="143"/>
      <c r="E190" s="41">
        <f>E191</f>
        <v>0</v>
      </c>
    </row>
    <row r="191" spans="1:5" ht="24" hidden="1" x14ac:dyDescent="0.25">
      <c r="A191" s="24" t="s">
        <v>16</v>
      </c>
      <c r="B191" s="143" t="s">
        <v>223</v>
      </c>
      <c r="C191" s="143" t="s">
        <v>251</v>
      </c>
      <c r="D191" s="143" t="s">
        <v>17</v>
      </c>
      <c r="E191" s="41">
        <f>E192</f>
        <v>0</v>
      </c>
    </row>
    <row r="192" spans="1:5" ht="36" hidden="1" x14ac:dyDescent="0.25">
      <c r="A192" s="25" t="s">
        <v>18</v>
      </c>
      <c r="B192" s="143" t="s">
        <v>223</v>
      </c>
      <c r="C192" s="143" t="s">
        <v>251</v>
      </c>
      <c r="D192" s="143" t="s">
        <v>19</v>
      </c>
      <c r="E192" s="41"/>
    </row>
    <row r="193" spans="1:5" s="149" customFormat="1" x14ac:dyDescent="0.25">
      <c r="A193" s="138" t="s">
        <v>239</v>
      </c>
      <c r="B193" s="153" t="s">
        <v>49</v>
      </c>
      <c r="C193" s="155"/>
      <c r="D193" s="153"/>
      <c r="E193" s="47">
        <f>E194+E233+E267</f>
        <v>37751763.930000007</v>
      </c>
    </row>
    <row r="194" spans="1:5" x14ac:dyDescent="0.25">
      <c r="A194" s="15" t="s">
        <v>50</v>
      </c>
      <c r="B194" s="156" t="s">
        <v>51</v>
      </c>
      <c r="C194" s="156"/>
      <c r="D194" s="156"/>
      <c r="E194" s="40">
        <f>E228+E195+E211</f>
        <v>2643130.23</v>
      </c>
    </row>
    <row r="195" spans="1:5" ht="36" x14ac:dyDescent="0.25">
      <c r="A195" s="26" t="s">
        <v>109</v>
      </c>
      <c r="B195" s="143" t="s">
        <v>51</v>
      </c>
      <c r="C195" s="143" t="s">
        <v>113</v>
      </c>
      <c r="D195" s="143"/>
      <c r="E195" s="41">
        <f>E196</f>
        <v>2343130.23</v>
      </c>
    </row>
    <row r="196" spans="1:5" ht="24" x14ac:dyDescent="0.25">
      <c r="A196" s="36" t="s">
        <v>164</v>
      </c>
      <c r="B196" s="143" t="s">
        <v>51</v>
      </c>
      <c r="C196" s="143" t="s">
        <v>140</v>
      </c>
      <c r="D196" s="143"/>
      <c r="E196" s="41">
        <f>E197+E200+E203+E208</f>
        <v>2343130.23</v>
      </c>
    </row>
    <row r="197" spans="1:5" ht="60" x14ac:dyDescent="0.25">
      <c r="A197" s="25" t="s">
        <v>397</v>
      </c>
      <c r="B197" s="161" t="s">
        <v>51</v>
      </c>
      <c r="C197" s="143" t="s">
        <v>396</v>
      </c>
      <c r="D197" s="151"/>
      <c r="E197" s="41">
        <f>E198</f>
        <v>0</v>
      </c>
    </row>
    <row r="198" spans="1:5" ht="24" x14ac:dyDescent="0.25">
      <c r="A198" s="25" t="s">
        <v>398</v>
      </c>
      <c r="B198" s="143" t="s">
        <v>51</v>
      </c>
      <c r="C198" s="143" t="s">
        <v>396</v>
      </c>
      <c r="D198" s="143" t="s">
        <v>17</v>
      </c>
      <c r="E198" s="41">
        <f>E199</f>
        <v>0</v>
      </c>
    </row>
    <row r="199" spans="1:5" ht="36" x14ac:dyDescent="0.25">
      <c r="A199" s="25" t="s">
        <v>399</v>
      </c>
      <c r="B199" s="143" t="s">
        <v>51</v>
      </c>
      <c r="C199" s="143" t="s">
        <v>396</v>
      </c>
      <c r="D199" s="143" t="s">
        <v>19</v>
      </c>
      <c r="E199" s="41">
        <f>Пр2_ВСР2024!F196</f>
        <v>0</v>
      </c>
    </row>
    <row r="200" spans="1:5" ht="60" x14ac:dyDescent="0.25">
      <c r="A200" s="24" t="s">
        <v>74</v>
      </c>
      <c r="B200" s="143" t="s">
        <v>51</v>
      </c>
      <c r="C200" s="143" t="s">
        <v>137</v>
      </c>
      <c r="D200" s="143"/>
      <c r="E200" s="41">
        <f t="shared" ref="E200:E201" si="12">E201</f>
        <v>400000</v>
      </c>
    </row>
    <row r="201" spans="1:5" ht="24" x14ac:dyDescent="0.25">
      <c r="A201" s="24" t="s">
        <v>16</v>
      </c>
      <c r="B201" s="143" t="s">
        <v>51</v>
      </c>
      <c r="C201" s="143" t="s">
        <v>137</v>
      </c>
      <c r="D201" s="143" t="s">
        <v>17</v>
      </c>
      <c r="E201" s="41">
        <f t="shared" si="12"/>
        <v>400000</v>
      </c>
    </row>
    <row r="202" spans="1:5" ht="36" x14ac:dyDescent="0.25">
      <c r="A202" s="25" t="s">
        <v>18</v>
      </c>
      <c r="B202" s="143" t="s">
        <v>51</v>
      </c>
      <c r="C202" s="143" t="s">
        <v>137</v>
      </c>
      <c r="D202" s="143" t="s">
        <v>19</v>
      </c>
      <c r="E202" s="41">
        <f>Пр2_ВСР2024!F199</f>
        <v>400000</v>
      </c>
    </row>
    <row r="203" spans="1:5" x14ac:dyDescent="0.25">
      <c r="A203" s="25" t="s">
        <v>241</v>
      </c>
      <c r="B203" s="143" t="s">
        <v>51</v>
      </c>
      <c r="C203" s="143" t="s">
        <v>240</v>
      </c>
      <c r="D203" s="143"/>
      <c r="E203" s="41">
        <f>E204+E206</f>
        <v>1583130.23</v>
      </c>
    </row>
    <row r="204" spans="1:5" ht="24" x14ac:dyDescent="0.25">
      <c r="A204" s="24" t="s">
        <v>16</v>
      </c>
      <c r="B204" s="143" t="s">
        <v>51</v>
      </c>
      <c r="C204" s="143" t="s">
        <v>240</v>
      </c>
      <c r="D204" s="143" t="s">
        <v>17</v>
      </c>
      <c r="E204" s="41">
        <f>E205</f>
        <v>1583130.23</v>
      </c>
    </row>
    <row r="205" spans="1:5" ht="36" x14ac:dyDescent="0.25">
      <c r="A205" s="25" t="s">
        <v>18</v>
      </c>
      <c r="B205" s="143" t="s">
        <v>51</v>
      </c>
      <c r="C205" s="143" t="s">
        <v>240</v>
      </c>
      <c r="D205" s="143" t="s">
        <v>19</v>
      </c>
      <c r="E205" s="41">
        <f>Пр2_ВСР2024!F202</f>
        <v>1583130.23</v>
      </c>
    </row>
    <row r="206" spans="1:5" ht="24" x14ac:dyDescent="0.25">
      <c r="A206" s="25" t="s">
        <v>302</v>
      </c>
      <c r="B206" s="143" t="s">
        <v>51</v>
      </c>
      <c r="C206" s="143" t="s">
        <v>240</v>
      </c>
      <c r="D206" s="143" t="s">
        <v>304</v>
      </c>
      <c r="E206" s="41">
        <f>E207</f>
        <v>0</v>
      </c>
    </row>
    <row r="207" spans="1:5" x14ac:dyDescent="0.25">
      <c r="A207" s="25" t="s">
        <v>303</v>
      </c>
      <c r="B207" s="143" t="s">
        <v>51</v>
      </c>
      <c r="C207" s="143" t="s">
        <v>240</v>
      </c>
      <c r="D207" s="143" t="s">
        <v>305</v>
      </c>
      <c r="E207" s="41">
        <f>Пр2_ВСР2024!F204</f>
        <v>0</v>
      </c>
    </row>
    <row r="208" spans="1:5" ht="24" x14ac:dyDescent="0.25">
      <c r="A208" s="24" t="s">
        <v>250</v>
      </c>
      <c r="B208" s="143" t="s">
        <v>51</v>
      </c>
      <c r="C208" s="143" t="s">
        <v>249</v>
      </c>
      <c r="D208" s="143"/>
      <c r="E208" s="41">
        <f>E209</f>
        <v>360000</v>
      </c>
    </row>
    <row r="209" spans="1:5" x14ac:dyDescent="0.25">
      <c r="A209" s="24" t="s">
        <v>64</v>
      </c>
      <c r="B209" s="143" t="s">
        <v>51</v>
      </c>
      <c r="C209" s="143" t="s">
        <v>249</v>
      </c>
      <c r="D209" s="143" t="s">
        <v>98</v>
      </c>
      <c r="E209" s="41">
        <f>E210</f>
        <v>360000</v>
      </c>
    </row>
    <row r="210" spans="1:5" ht="24" x14ac:dyDescent="0.25">
      <c r="A210" s="24" t="s">
        <v>233</v>
      </c>
      <c r="B210" s="143" t="s">
        <v>51</v>
      </c>
      <c r="C210" s="143" t="s">
        <v>249</v>
      </c>
      <c r="D210" s="143" t="s">
        <v>99</v>
      </c>
      <c r="E210" s="41">
        <f>Пр2_ВСР2024!F207</f>
        <v>360000</v>
      </c>
    </row>
    <row r="211" spans="1:5" ht="24" x14ac:dyDescent="0.25">
      <c r="A211" s="38" t="s">
        <v>242</v>
      </c>
      <c r="B211" s="143" t="s">
        <v>51</v>
      </c>
      <c r="C211" s="143" t="s">
        <v>243</v>
      </c>
      <c r="D211" s="143"/>
      <c r="E211" s="41">
        <f>E212</f>
        <v>0</v>
      </c>
    </row>
    <row r="212" spans="1:5" ht="36" x14ac:dyDescent="0.25">
      <c r="A212" s="35" t="s">
        <v>267</v>
      </c>
      <c r="B212" s="143" t="s">
        <v>51</v>
      </c>
      <c r="C212" s="143" t="s">
        <v>268</v>
      </c>
      <c r="D212" s="143"/>
      <c r="E212" s="41">
        <f>E218+E223+E213</f>
        <v>0</v>
      </c>
    </row>
    <row r="213" spans="1:5" ht="48" x14ac:dyDescent="0.25">
      <c r="A213" s="25" t="s">
        <v>275</v>
      </c>
      <c r="B213" s="143" t="s">
        <v>51</v>
      </c>
      <c r="C213" s="143" t="s">
        <v>274</v>
      </c>
      <c r="D213" s="143"/>
      <c r="E213" s="41">
        <f>E216+E214</f>
        <v>0</v>
      </c>
    </row>
    <row r="214" spans="1:5" ht="24" x14ac:dyDescent="0.25">
      <c r="A214" s="25" t="s">
        <v>302</v>
      </c>
      <c r="B214" s="143" t="s">
        <v>51</v>
      </c>
      <c r="C214" s="143" t="s">
        <v>274</v>
      </c>
      <c r="D214" s="143" t="s">
        <v>304</v>
      </c>
      <c r="E214" s="41">
        <f>E215</f>
        <v>0</v>
      </c>
    </row>
    <row r="215" spans="1:5" x14ac:dyDescent="0.25">
      <c r="A215" s="25" t="s">
        <v>303</v>
      </c>
      <c r="B215" s="143" t="s">
        <v>51</v>
      </c>
      <c r="C215" s="143" t="s">
        <v>274</v>
      </c>
      <c r="D215" s="143" t="s">
        <v>305</v>
      </c>
      <c r="E215" s="41">
        <f>Пр2_ВСР2024!F212</f>
        <v>0</v>
      </c>
    </row>
    <row r="216" spans="1:5" x14ac:dyDescent="0.25">
      <c r="A216" s="17" t="s">
        <v>20</v>
      </c>
      <c r="B216" s="143" t="s">
        <v>51</v>
      </c>
      <c r="C216" s="143" t="s">
        <v>274</v>
      </c>
      <c r="D216" s="143" t="s">
        <v>21</v>
      </c>
      <c r="E216" s="41">
        <f>E217</f>
        <v>0</v>
      </c>
    </row>
    <row r="217" spans="1:5" x14ac:dyDescent="0.25">
      <c r="A217" s="17" t="s">
        <v>22</v>
      </c>
      <c r="B217" s="143" t="s">
        <v>51</v>
      </c>
      <c r="C217" s="143" t="s">
        <v>274</v>
      </c>
      <c r="D217" s="143" t="s">
        <v>23</v>
      </c>
      <c r="E217" s="41">
        <f>Пр2_ВСР2024!F214</f>
        <v>0</v>
      </c>
    </row>
    <row r="218" spans="1:5" ht="36" x14ac:dyDescent="0.25">
      <c r="A218" s="25" t="s">
        <v>269</v>
      </c>
      <c r="B218" s="143" t="s">
        <v>51</v>
      </c>
      <c r="C218" s="143" t="s">
        <v>270</v>
      </c>
      <c r="D218" s="143"/>
      <c r="E218" s="41">
        <f>E221+E219</f>
        <v>0</v>
      </c>
    </row>
    <row r="219" spans="1:5" ht="24" x14ac:dyDescent="0.25">
      <c r="A219" s="25" t="s">
        <v>302</v>
      </c>
      <c r="B219" s="143" t="s">
        <v>51</v>
      </c>
      <c r="C219" s="143" t="s">
        <v>270</v>
      </c>
      <c r="D219" s="143" t="s">
        <v>304</v>
      </c>
      <c r="E219" s="41">
        <f>E220</f>
        <v>0</v>
      </c>
    </row>
    <row r="220" spans="1:5" x14ac:dyDescent="0.25">
      <c r="A220" s="25" t="s">
        <v>303</v>
      </c>
      <c r="B220" s="143" t="s">
        <v>51</v>
      </c>
      <c r="C220" s="143" t="s">
        <v>270</v>
      </c>
      <c r="D220" s="143" t="s">
        <v>305</v>
      </c>
      <c r="E220" s="41">
        <f>Пр2_ВСР2024!F217</f>
        <v>0</v>
      </c>
    </row>
    <row r="221" spans="1:5" x14ac:dyDescent="0.25">
      <c r="A221" s="17" t="s">
        <v>20</v>
      </c>
      <c r="B221" s="143" t="s">
        <v>51</v>
      </c>
      <c r="C221" s="143" t="s">
        <v>270</v>
      </c>
      <c r="D221" s="143" t="s">
        <v>21</v>
      </c>
      <c r="E221" s="41">
        <f>E222</f>
        <v>0</v>
      </c>
    </row>
    <row r="222" spans="1:5" x14ac:dyDescent="0.25">
      <c r="A222" s="17" t="s">
        <v>22</v>
      </c>
      <c r="B222" s="143" t="s">
        <v>51</v>
      </c>
      <c r="C222" s="143" t="s">
        <v>270</v>
      </c>
      <c r="D222" s="143" t="s">
        <v>23</v>
      </c>
      <c r="E222" s="41">
        <f>Пр2_ВСР2024!F219</f>
        <v>0</v>
      </c>
    </row>
    <row r="223" spans="1:5" ht="36" x14ac:dyDescent="0.25">
      <c r="A223" s="25" t="s">
        <v>271</v>
      </c>
      <c r="B223" s="143" t="s">
        <v>51</v>
      </c>
      <c r="C223" s="143" t="s">
        <v>272</v>
      </c>
      <c r="D223" s="143"/>
      <c r="E223" s="41">
        <f>E226+E224</f>
        <v>0</v>
      </c>
    </row>
    <row r="224" spans="1:5" ht="24" x14ac:dyDescent="0.25">
      <c r="A224" s="25" t="s">
        <v>302</v>
      </c>
      <c r="B224" s="143" t="s">
        <v>51</v>
      </c>
      <c r="C224" s="143" t="s">
        <v>272</v>
      </c>
      <c r="D224" s="143" t="s">
        <v>304</v>
      </c>
      <c r="E224" s="41">
        <f>E225</f>
        <v>0</v>
      </c>
    </row>
    <row r="225" spans="1:5" x14ac:dyDescent="0.25">
      <c r="A225" s="25" t="s">
        <v>303</v>
      </c>
      <c r="B225" s="143" t="s">
        <v>51</v>
      </c>
      <c r="C225" s="143" t="s">
        <v>272</v>
      </c>
      <c r="D225" s="143" t="s">
        <v>305</v>
      </c>
      <c r="E225" s="41">
        <f>Пр2_ВСР2024!F222</f>
        <v>0</v>
      </c>
    </row>
    <row r="226" spans="1:5" x14ac:dyDescent="0.25">
      <c r="A226" s="17" t="s">
        <v>20</v>
      </c>
      <c r="B226" s="143" t="s">
        <v>51</v>
      </c>
      <c r="C226" s="143" t="s">
        <v>272</v>
      </c>
      <c r="D226" s="143" t="s">
        <v>21</v>
      </c>
      <c r="E226" s="41">
        <f>E227</f>
        <v>0</v>
      </c>
    </row>
    <row r="227" spans="1:5" x14ac:dyDescent="0.25">
      <c r="A227" s="17" t="s">
        <v>22</v>
      </c>
      <c r="B227" s="143" t="s">
        <v>51</v>
      </c>
      <c r="C227" s="143" t="s">
        <v>272</v>
      </c>
      <c r="D227" s="143" t="s">
        <v>23</v>
      </c>
      <c r="E227" s="41">
        <f>Пр2_ВСР2024!F224</f>
        <v>0</v>
      </c>
    </row>
    <row r="228" spans="1:5" ht="24" x14ac:dyDescent="0.25">
      <c r="A228" s="26" t="s">
        <v>87</v>
      </c>
      <c r="B228" s="143" t="s">
        <v>51</v>
      </c>
      <c r="C228" s="143" t="s">
        <v>88</v>
      </c>
      <c r="D228" s="143"/>
      <c r="E228" s="41">
        <f>E229</f>
        <v>300000</v>
      </c>
    </row>
    <row r="229" spans="1:5" ht="24" x14ac:dyDescent="0.25">
      <c r="A229" s="35" t="s">
        <v>160</v>
      </c>
      <c r="B229" s="143" t="s">
        <v>51</v>
      </c>
      <c r="C229" s="143" t="s">
        <v>123</v>
      </c>
      <c r="D229" s="143"/>
      <c r="E229" s="41">
        <f>E230</f>
        <v>300000</v>
      </c>
    </row>
    <row r="230" spans="1:5" x14ac:dyDescent="0.25">
      <c r="A230" s="24" t="s">
        <v>89</v>
      </c>
      <c r="B230" s="143" t="s">
        <v>51</v>
      </c>
      <c r="C230" s="143" t="s">
        <v>175</v>
      </c>
      <c r="D230" s="143"/>
      <c r="E230" s="41">
        <f>E231</f>
        <v>300000</v>
      </c>
    </row>
    <row r="231" spans="1:5" ht="24" x14ac:dyDescent="0.25">
      <c r="A231" s="24" t="s">
        <v>16</v>
      </c>
      <c r="B231" s="143" t="s">
        <v>51</v>
      </c>
      <c r="C231" s="143" t="s">
        <v>175</v>
      </c>
      <c r="D231" s="143">
        <v>200</v>
      </c>
      <c r="E231" s="41">
        <f>E232</f>
        <v>300000</v>
      </c>
    </row>
    <row r="232" spans="1:5" ht="36" x14ac:dyDescent="0.25">
      <c r="A232" s="24" t="s">
        <v>18</v>
      </c>
      <c r="B232" s="143" t="s">
        <v>51</v>
      </c>
      <c r="C232" s="143" t="s">
        <v>175</v>
      </c>
      <c r="D232" s="143">
        <v>240</v>
      </c>
      <c r="E232" s="41">
        <f>Пр2_ВСР2024!F229</f>
        <v>300000</v>
      </c>
    </row>
    <row r="233" spans="1:5" x14ac:dyDescent="0.25">
      <c r="A233" s="15" t="s">
        <v>52</v>
      </c>
      <c r="B233" s="156" t="s">
        <v>53</v>
      </c>
      <c r="C233" s="156"/>
      <c r="D233" s="156"/>
      <c r="E233" s="40">
        <f>E234+E253</f>
        <v>2450000</v>
      </c>
    </row>
    <row r="234" spans="1:5" ht="36" x14ac:dyDescent="0.25">
      <c r="A234" s="26" t="s">
        <v>109</v>
      </c>
      <c r="B234" s="143" t="s">
        <v>53</v>
      </c>
      <c r="C234" s="143" t="s">
        <v>113</v>
      </c>
      <c r="D234" s="143"/>
      <c r="E234" s="41">
        <f>E235</f>
        <v>2450000</v>
      </c>
    </row>
    <row r="235" spans="1:5" ht="24" x14ac:dyDescent="0.25">
      <c r="A235" s="36" t="s">
        <v>165</v>
      </c>
      <c r="B235" s="143" t="s">
        <v>53</v>
      </c>
      <c r="C235" s="143" t="s">
        <v>138</v>
      </c>
      <c r="D235" s="143"/>
      <c r="E235" s="41">
        <f>E236+E239+E245+E248</f>
        <v>2450000</v>
      </c>
    </row>
    <row r="236" spans="1:5" ht="36" hidden="1" x14ac:dyDescent="0.25">
      <c r="A236" s="24" t="s">
        <v>226</v>
      </c>
      <c r="B236" s="143" t="s">
        <v>53</v>
      </c>
      <c r="C236" s="143" t="s">
        <v>225</v>
      </c>
      <c r="D236" s="143"/>
      <c r="E236" s="41">
        <f>E237</f>
        <v>0</v>
      </c>
    </row>
    <row r="237" spans="1:5" ht="24" hidden="1" x14ac:dyDescent="0.25">
      <c r="A237" s="24" t="s">
        <v>16</v>
      </c>
      <c r="B237" s="143" t="s">
        <v>53</v>
      </c>
      <c r="C237" s="143" t="s">
        <v>225</v>
      </c>
      <c r="D237" s="143" t="s">
        <v>17</v>
      </c>
      <c r="E237" s="41">
        <f>E238</f>
        <v>0</v>
      </c>
    </row>
    <row r="238" spans="1:5" ht="36" hidden="1" x14ac:dyDescent="0.25">
      <c r="A238" s="39" t="s">
        <v>18</v>
      </c>
      <c r="B238" s="143" t="s">
        <v>53</v>
      </c>
      <c r="C238" s="143" t="s">
        <v>225</v>
      </c>
      <c r="D238" s="143" t="s">
        <v>19</v>
      </c>
      <c r="E238" s="41">
        <v>0</v>
      </c>
    </row>
    <row r="239" spans="1:5" ht="24" hidden="1" x14ac:dyDescent="0.25">
      <c r="A239" s="24" t="s">
        <v>54</v>
      </c>
      <c r="B239" s="143" t="s">
        <v>53</v>
      </c>
      <c r="C239" s="143" t="s">
        <v>139</v>
      </c>
      <c r="D239" s="143"/>
      <c r="E239" s="41">
        <f>E240</f>
        <v>2000000</v>
      </c>
    </row>
    <row r="240" spans="1:5" ht="24" x14ac:dyDescent="0.25">
      <c r="A240" s="24" t="s">
        <v>16</v>
      </c>
      <c r="B240" s="143" t="s">
        <v>53</v>
      </c>
      <c r="C240" s="143" t="s">
        <v>139</v>
      </c>
      <c r="D240" s="143" t="s">
        <v>17</v>
      </c>
      <c r="E240" s="41">
        <f>E241</f>
        <v>2000000</v>
      </c>
    </row>
    <row r="241" spans="1:5" ht="36" x14ac:dyDescent="0.25">
      <c r="A241" s="39" t="s">
        <v>18</v>
      </c>
      <c r="B241" s="143" t="s">
        <v>53</v>
      </c>
      <c r="C241" s="143" t="s">
        <v>139</v>
      </c>
      <c r="D241" s="143" t="s">
        <v>19</v>
      </c>
      <c r="E241" s="41">
        <f>Пр2_ВСР2024!F238</f>
        <v>2000000</v>
      </c>
    </row>
    <row r="242" spans="1:5" hidden="1" x14ac:dyDescent="0.25">
      <c r="A242" s="37" t="s">
        <v>207</v>
      </c>
      <c r="B242" s="161" t="s">
        <v>53</v>
      </c>
      <c r="C242" s="161" t="s">
        <v>208</v>
      </c>
      <c r="D242" s="143"/>
      <c r="E242" s="41">
        <f>E243</f>
        <v>0</v>
      </c>
    </row>
    <row r="243" spans="1:5" ht="24" hidden="1" x14ac:dyDescent="0.25">
      <c r="A243" s="24" t="s">
        <v>16</v>
      </c>
      <c r="B243" s="143" t="s">
        <v>53</v>
      </c>
      <c r="C243" s="143" t="s">
        <v>208</v>
      </c>
      <c r="D243" s="143" t="s">
        <v>17</v>
      </c>
      <c r="E243" s="41">
        <f>E244</f>
        <v>0</v>
      </c>
    </row>
    <row r="244" spans="1:5" ht="36" hidden="1" x14ac:dyDescent="0.25">
      <c r="A244" s="39" t="s">
        <v>18</v>
      </c>
      <c r="B244" s="143" t="s">
        <v>53</v>
      </c>
      <c r="C244" s="143" t="s">
        <v>208</v>
      </c>
      <c r="D244" s="143" t="s">
        <v>19</v>
      </c>
      <c r="E244" s="41"/>
    </row>
    <row r="245" spans="1:5" ht="24" x14ac:dyDescent="0.25">
      <c r="A245" s="39" t="s">
        <v>180</v>
      </c>
      <c r="B245" s="143" t="s">
        <v>53</v>
      </c>
      <c r="C245" s="143" t="s">
        <v>181</v>
      </c>
      <c r="D245" s="143"/>
      <c r="E245" s="41">
        <f t="shared" ref="E245:E246" si="13">E246</f>
        <v>100000</v>
      </c>
    </row>
    <row r="246" spans="1:5" ht="24" x14ac:dyDescent="0.25">
      <c r="A246" s="39" t="s">
        <v>63</v>
      </c>
      <c r="B246" s="143" t="s">
        <v>53</v>
      </c>
      <c r="C246" s="143" t="s">
        <v>181</v>
      </c>
      <c r="D246" s="143" t="s">
        <v>98</v>
      </c>
      <c r="E246" s="41">
        <f t="shared" si="13"/>
        <v>100000</v>
      </c>
    </row>
    <row r="247" spans="1:5" x14ac:dyDescent="0.25">
      <c r="A247" s="39" t="s">
        <v>64</v>
      </c>
      <c r="B247" s="143" t="s">
        <v>53</v>
      </c>
      <c r="C247" s="143" t="s">
        <v>181</v>
      </c>
      <c r="D247" s="143" t="s">
        <v>99</v>
      </c>
      <c r="E247" s="41">
        <f>Пр2_ВСР2024!F244</f>
        <v>100000</v>
      </c>
    </row>
    <row r="248" spans="1:5" ht="36" x14ac:dyDescent="0.25">
      <c r="A248" s="39" t="s">
        <v>179</v>
      </c>
      <c r="B248" s="143" t="s">
        <v>53</v>
      </c>
      <c r="C248" s="143" t="s">
        <v>178</v>
      </c>
      <c r="D248" s="143"/>
      <c r="E248" s="41">
        <f>E249+E251</f>
        <v>350000</v>
      </c>
    </row>
    <row r="249" spans="1:5" ht="24" x14ac:dyDescent="0.25">
      <c r="A249" s="24" t="s">
        <v>16</v>
      </c>
      <c r="B249" s="143" t="s">
        <v>53</v>
      </c>
      <c r="C249" s="143" t="s">
        <v>178</v>
      </c>
      <c r="D249" s="143" t="s">
        <v>17</v>
      </c>
      <c r="E249" s="41">
        <f>E250</f>
        <v>350000</v>
      </c>
    </row>
    <row r="250" spans="1:5" ht="36" x14ac:dyDescent="0.25">
      <c r="A250" s="24" t="s">
        <v>18</v>
      </c>
      <c r="B250" s="143" t="s">
        <v>53</v>
      </c>
      <c r="C250" s="143" t="s">
        <v>178</v>
      </c>
      <c r="D250" s="143" t="s">
        <v>19</v>
      </c>
      <c r="E250" s="41">
        <f>Пр2_ВСР2024!F247</f>
        <v>350000</v>
      </c>
    </row>
    <row r="251" spans="1:5" hidden="1" x14ac:dyDescent="0.25">
      <c r="A251" s="25" t="s">
        <v>20</v>
      </c>
      <c r="B251" s="143" t="s">
        <v>53</v>
      </c>
      <c r="C251" s="143" t="s">
        <v>178</v>
      </c>
      <c r="D251" s="143" t="s">
        <v>21</v>
      </c>
      <c r="E251" s="41">
        <f>E252</f>
        <v>0</v>
      </c>
    </row>
    <row r="252" spans="1:5" hidden="1" x14ac:dyDescent="0.25">
      <c r="A252" s="25" t="s">
        <v>281</v>
      </c>
      <c r="B252" s="143" t="s">
        <v>53</v>
      </c>
      <c r="C252" s="143" t="s">
        <v>178</v>
      </c>
      <c r="D252" s="143" t="s">
        <v>280</v>
      </c>
      <c r="E252" s="41">
        <f>Пр2_ВСР2024!F249</f>
        <v>0</v>
      </c>
    </row>
    <row r="253" spans="1:5" ht="48" x14ac:dyDescent="0.25">
      <c r="A253" s="25" t="s">
        <v>287</v>
      </c>
      <c r="B253" s="143" t="s">
        <v>53</v>
      </c>
      <c r="C253" s="143" t="s">
        <v>288</v>
      </c>
      <c r="D253" s="143"/>
      <c r="E253" s="41">
        <f>E254</f>
        <v>0</v>
      </c>
    </row>
    <row r="254" spans="1:5" ht="24" x14ac:dyDescent="0.25">
      <c r="A254" s="25" t="s">
        <v>289</v>
      </c>
      <c r="B254" s="143" t="s">
        <v>53</v>
      </c>
      <c r="C254" s="143" t="s">
        <v>290</v>
      </c>
      <c r="D254" s="143"/>
      <c r="E254" s="41">
        <f>E255+E258+E261+E264</f>
        <v>0</v>
      </c>
    </row>
    <row r="255" spans="1:5" ht="36" hidden="1" x14ac:dyDescent="0.25">
      <c r="A255" s="25" t="s">
        <v>307</v>
      </c>
      <c r="B255" s="143" t="s">
        <v>53</v>
      </c>
      <c r="C255" s="143" t="s">
        <v>306</v>
      </c>
      <c r="D255" s="143"/>
      <c r="E255" s="41">
        <f>E256</f>
        <v>0</v>
      </c>
    </row>
    <row r="256" spans="1:5" ht="24" hidden="1" x14ac:dyDescent="0.25">
      <c r="A256" s="24" t="s">
        <v>16</v>
      </c>
      <c r="B256" s="143" t="s">
        <v>53</v>
      </c>
      <c r="C256" s="143" t="s">
        <v>306</v>
      </c>
      <c r="D256" s="143" t="s">
        <v>17</v>
      </c>
      <c r="E256" s="41">
        <f>E257</f>
        <v>0</v>
      </c>
    </row>
    <row r="257" spans="1:5" ht="36" hidden="1" x14ac:dyDescent="0.25">
      <c r="A257" s="39" t="s">
        <v>18</v>
      </c>
      <c r="B257" s="143" t="s">
        <v>53</v>
      </c>
      <c r="C257" s="143" t="s">
        <v>306</v>
      </c>
      <c r="D257" s="143" t="s">
        <v>19</v>
      </c>
      <c r="E257" s="41">
        <f>Пр2_ВСР2024!F254</f>
        <v>0</v>
      </c>
    </row>
    <row r="258" spans="1:5" ht="24" x14ac:dyDescent="0.25">
      <c r="A258" s="39" t="s">
        <v>411</v>
      </c>
      <c r="B258" s="143" t="s">
        <v>53</v>
      </c>
      <c r="C258" s="143" t="s">
        <v>410</v>
      </c>
      <c r="D258" s="143"/>
      <c r="E258" s="41">
        <f>E259</f>
        <v>0</v>
      </c>
    </row>
    <row r="259" spans="1:5" ht="24" x14ac:dyDescent="0.25">
      <c r="A259" s="24" t="s">
        <v>16</v>
      </c>
      <c r="B259" s="143" t="s">
        <v>53</v>
      </c>
      <c r="C259" s="143" t="s">
        <v>410</v>
      </c>
      <c r="D259" s="143" t="s">
        <v>17</v>
      </c>
      <c r="E259" s="41">
        <f>E260</f>
        <v>0</v>
      </c>
    </row>
    <row r="260" spans="1:5" ht="36" x14ac:dyDescent="0.25">
      <c r="A260" s="24" t="s">
        <v>18</v>
      </c>
      <c r="B260" s="143" t="s">
        <v>53</v>
      </c>
      <c r="C260" s="143" t="s">
        <v>410</v>
      </c>
      <c r="D260" s="143" t="s">
        <v>19</v>
      </c>
      <c r="E260" s="41">
        <f>Пр2_ВСР2024!F257</f>
        <v>0</v>
      </c>
    </row>
    <row r="261" spans="1:5" ht="24" hidden="1" x14ac:dyDescent="0.25">
      <c r="A261" s="24" t="s">
        <v>401</v>
      </c>
      <c r="B261" s="143" t="s">
        <v>53</v>
      </c>
      <c r="C261" s="143" t="s">
        <v>400</v>
      </c>
      <c r="D261" s="143"/>
      <c r="E261" s="41">
        <f>E262</f>
        <v>0</v>
      </c>
    </row>
    <row r="262" spans="1:5" ht="24" hidden="1" x14ac:dyDescent="0.25">
      <c r="A262" s="24" t="s">
        <v>16</v>
      </c>
      <c r="B262" s="143" t="s">
        <v>53</v>
      </c>
      <c r="C262" s="143" t="s">
        <v>400</v>
      </c>
      <c r="D262" s="143" t="s">
        <v>17</v>
      </c>
      <c r="E262" s="41">
        <f>E263</f>
        <v>0</v>
      </c>
    </row>
    <row r="263" spans="1:5" ht="36" hidden="1" x14ac:dyDescent="0.25">
      <c r="A263" s="24" t="s">
        <v>18</v>
      </c>
      <c r="B263" s="143" t="s">
        <v>53</v>
      </c>
      <c r="C263" s="143" t="s">
        <v>400</v>
      </c>
      <c r="D263" s="143" t="s">
        <v>19</v>
      </c>
      <c r="E263" s="41">
        <f>Пр2_ВСР2024!F260</f>
        <v>0</v>
      </c>
    </row>
    <row r="264" spans="1:5" ht="24" x14ac:dyDescent="0.25">
      <c r="A264" s="24" t="s">
        <v>403</v>
      </c>
      <c r="B264" s="143" t="s">
        <v>53</v>
      </c>
      <c r="C264" s="143" t="s">
        <v>312</v>
      </c>
      <c r="D264" s="143"/>
      <c r="E264" s="41">
        <f>E265</f>
        <v>0</v>
      </c>
    </row>
    <row r="265" spans="1:5" ht="24" x14ac:dyDescent="0.25">
      <c r="A265" s="24" t="s">
        <v>16</v>
      </c>
      <c r="B265" s="143" t="s">
        <v>53</v>
      </c>
      <c r="C265" s="143" t="s">
        <v>312</v>
      </c>
      <c r="D265" s="143" t="s">
        <v>17</v>
      </c>
      <c r="E265" s="41">
        <f>E266</f>
        <v>0</v>
      </c>
    </row>
    <row r="266" spans="1:5" ht="36" x14ac:dyDescent="0.25">
      <c r="A266" s="24" t="s">
        <v>18</v>
      </c>
      <c r="B266" s="143" t="s">
        <v>53</v>
      </c>
      <c r="C266" s="143" t="s">
        <v>312</v>
      </c>
      <c r="D266" s="143" t="s">
        <v>19</v>
      </c>
      <c r="E266" s="41">
        <f>Пр2_ВСР2024!F263</f>
        <v>0</v>
      </c>
    </row>
    <row r="267" spans="1:5" x14ac:dyDescent="0.25">
      <c r="A267" s="15" t="s">
        <v>244</v>
      </c>
      <c r="B267" s="156" t="s">
        <v>55</v>
      </c>
      <c r="C267" s="156"/>
      <c r="D267" s="156"/>
      <c r="E267" s="40">
        <f>E268+E293+E301</f>
        <v>32658633.700000003</v>
      </c>
    </row>
    <row r="268" spans="1:5" ht="24" x14ac:dyDescent="0.25">
      <c r="A268" s="26" t="s">
        <v>108</v>
      </c>
      <c r="B268" s="143" t="s">
        <v>55</v>
      </c>
      <c r="C268" s="143" t="s">
        <v>114</v>
      </c>
      <c r="D268" s="143"/>
      <c r="E268" s="41">
        <f>E269</f>
        <v>28219293.560000002</v>
      </c>
    </row>
    <row r="269" spans="1:5" ht="24" x14ac:dyDescent="0.25">
      <c r="A269" s="36" t="s">
        <v>166</v>
      </c>
      <c r="B269" s="143" t="s">
        <v>55</v>
      </c>
      <c r="C269" s="143" t="s">
        <v>141</v>
      </c>
      <c r="D269" s="143"/>
      <c r="E269" s="41">
        <f>E279+E284+E287+E290+E270+E273+E276</f>
        <v>28219293.560000002</v>
      </c>
    </row>
    <row r="270" spans="1:5" ht="84" x14ac:dyDescent="0.25">
      <c r="A270" s="59" t="s">
        <v>309</v>
      </c>
      <c r="B270" s="143" t="s">
        <v>55</v>
      </c>
      <c r="C270" s="143" t="s">
        <v>308</v>
      </c>
      <c r="D270" s="143"/>
      <c r="E270" s="41">
        <f>E271</f>
        <v>0</v>
      </c>
    </row>
    <row r="271" spans="1:5" ht="24" x14ac:dyDescent="0.25">
      <c r="A271" s="24" t="s">
        <v>16</v>
      </c>
      <c r="B271" s="143" t="s">
        <v>55</v>
      </c>
      <c r="C271" s="143" t="s">
        <v>308</v>
      </c>
      <c r="D271" s="143" t="s">
        <v>17</v>
      </c>
      <c r="E271" s="41">
        <f>E272</f>
        <v>0</v>
      </c>
    </row>
    <row r="272" spans="1:5" ht="36" x14ac:dyDescent="0.25">
      <c r="A272" s="24" t="s">
        <v>18</v>
      </c>
      <c r="B272" s="143" t="s">
        <v>55</v>
      </c>
      <c r="C272" s="143" t="s">
        <v>308</v>
      </c>
      <c r="D272" s="143" t="s">
        <v>19</v>
      </c>
      <c r="E272" s="41">
        <f>Пр2_ВСР2024!F269</f>
        <v>0</v>
      </c>
    </row>
    <row r="273" spans="1:5" ht="36" x14ac:dyDescent="0.25">
      <c r="A273" s="17" t="s">
        <v>442</v>
      </c>
      <c r="B273" s="143" t="s">
        <v>55</v>
      </c>
      <c r="C273" s="143" t="s">
        <v>443</v>
      </c>
      <c r="D273" s="143"/>
      <c r="E273" s="41">
        <f>E274</f>
        <v>0</v>
      </c>
    </row>
    <row r="274" spans="1:5" ht="24" x14ac:dyDescent="0.25">
      <c r="A274" s="24" t="s">
        <v>398</v>
      </c>
      <c r="B274" s="143" t="s">
        <v>55</v>
      </c>
      <c r="C274" s="143" t="s">
        <v>443</v>
      </c>
      <c r="D274" s="143" t="s">
        <v>17</v>
      </c>
      <c r="E274" s="41">
        <f>E275</f>
        <v>0</v>
      </c>
    </row>
    <row r="275" spans="1:5" ht="36" x14ac:dyDescent="0.25">
      <c r="A275" s="24" t="s">
        <v>399</v>
      </c>
      <c r="B275" s="143" t="s">
        <v>55</v>
      </c>
      <c r="C275" s="143" t="s">
        <v>443</v>
      </c>
      <c r="D275" s="143" t="s">
        <v>19</v>
      </c>
      <c r="E275" s="41">
        <f>Пр2_ВСР2024!F272</f>
        <v>0</v>
      </c>
    </row>
    <row r="276" spans="1:5" ht="36" hidden="1" x14ac:dyDescent="0.25">
      <c r="A276" s="24" t="s">
        <v>307</v>
      </c>
      <c r="B276" s="143" t="s">
        <v>55</v>
      </c>
      <c r="C276" s="143" t="s">
        <v>402</v>
      </c>
      <c r="D276" s="143"/>
      <c r="E276" s="41">
        <f>E277</f>
        <v>0</v>
      </c>
    </row>
    <row r="277" spans="1:5" ht="24" hidden="1" x14ac:dyDescent="0.25">
      <c r="A277" s="24" t="s">
        <v>398</v>
      </c>
      <c r="B277" s="143" t="s">
        <v>55</v>
      </c>
      <c r="C277" s="143" t="s">
        <v>402</v>
      </c>
      <c r="D277" s="143" t="s">
        <v>17</v>
      </c>
      <c r="E277" s="41">
        <f>E278</f>
        <v>0</v>
      </c>
    </row>
    <row r="278" spans="1:5" ht="36" hidden="1" x14ac:dyDescent="0.25">
      <c r="A278" s="24" t="s">
        <v>399</v>
      </c>
      <c r="B278" s="143" t="s">
        <v>55</v>
      </c>
      <c r="C278" s="143" t="s">
        <v>402</v>
      </c>
      <c r="D278" s="143" t="s">
        <v>19</v>
      </c>
      <c r="E278" s="41">
        <f>Пр2_ВСР2024!F275</f>
        <v>0</v>
      </c>
    </row>
    <row r="279" spans="1:5" x14ac:dyDescent="0.25">
      <c r="A279" s="24" t="s">
        <v>56</v>
      </c>
      <c r="B279" s="143" t="s">
        <v>55</v>
      </c>
      <c r="C279" s="143" t="s">
        <v>143</v>
      </c>
      <c r="D279" s="143"/>
      <c r="E279" s="41">
        <f>E280+E282</f>
        <v>8544837.5300000012</v>
      </c>
    </row>
    <row r="280" spans="1:5" ht="24" x14ac:dyDescent="0.25">
      <c r="A280" s="24" t="s">
        <v>16</v>
      </c>
      <c r="B280" s="143" t="s">
        <v>55</v>
      </c>
      <c r="C280" s="143" t="s">
        <v>143</v>
      </c>
      <c r="D280" s="143" t="s">
        <v>17</v>
      </c>
      <c r="E280" s="41">
        <f t="shared" ref="E280" si="14">E281</f>
        <v>8544837.5300000012</v>
      </c>
    </row>
    <row r="281" spans="1:5" ht="36" x14ac:dyDescent="0.25">
      <c r="A281" s="25" t="s">
        <v>18</v>
      </c>
      <c r="B281" s="143" t="s">
        <v>55</v>
      </c>
      <c r="C281" s="143" t="s">
        <v>143</v>
      </c>
      <c r="D281" s="143" t="s">
        <v>19</v>
      </c>
      <c r="E281" s="41">
        <f>Пр2_ВСР2024!F278</f>
        <v>8544837.5300000012</v>
      </c>
    </row>
    <row r="282" spans="1:5" x14ac:dyDescent="0.25">
      <c r="A282" s="25" t="s">
        <v>20</v>
      </c>
      <c r="B282" s="143" t="s">
        <v>55</v>
      </c>
      <c r="C282" s="143" t="s">
        <v>143</v>
      </c>
      <c r="D282" s="143" t="s">
        <v>21</v>
      </c>
      <c r="E282" s="41">
        <f>E283</f>
        <v>0</v>
      </c>
    </row>
    <row r="283" spans="1:5" x14ac:dyDescent="0.25">
      <c r="A283" s="33" t="s">
        <v>282</v>
      </c>
      <c r="B283" s="143" t="s">
        <v>55</v>
      </c>
      <c r="C283" s="143" t="s">
        <v>143</v>
      </c>
      <c r="D283" s="143" t="s">
        <v>23</v>
      </c>
      <c r="E283" s="41">
        <f>Пр2_ВСР2024!F280</f>
        <v>0</v>
      </c>
    </row>
    <row r="284" spans="1:5" x14ac:dyDescent="0.25">
      <c r="A284" s="24" t="s">
        <v>102</v>
      </c>
      <c r="B284" s="143" t="s">
        <v>55</v>
      </c>
      <c r="C284" s="143" t="s">
        <v>144</v>
      </c>
      <c r="D284" s="143"/>
      <c r="E284" s="41">
        <f t="shared" ref="E284:E285" si="15">E285</f>
        <v>5373100</v>
      </c>
    </row>
    <row r="285" spans="1:5" ht="24" x14ac:dyDescent="0.25">
      <c r="A285" s="24" t="s">
        <v>16</v>
      </c>
      <c r="B285" s="143" t="s">
        <v>55</v>
      </c>
      <c r="C285" s="143" t="s">
        <v>144</v>
      </c>
      <c r="D285" s="143" t="s">
        <v>17</v>
      </c>
      <c r="E285" s="41">
        <f t="shared" si="15"/>
        <v>5373100</v>
      </c>
    </row>
    <row r="286" spans="1:5" ht="36" x14ac:dyDescent="0.25">
      <c r="A286" s="24" t="s">
        <v>18</v>
      </c>
      <c r="B286" s="143" t="s">
        <v>55</v>
      </c>
      <c r="C286" s="143" t="s">
        <v>144</v>
      </c>
      <c r="D286" s="143" t="s">
        <v>19</v>
      </c>
      <c r="E286" s="41">
        <f>Пр2_ВСР2024!F283</f>
        <v>5373100</v>
      </c>
    </row>
    <row r="287" spans="1:5" x14ac:dyDescent="0.25">
      <c r="A287" s="24" t="s">
        <v>142</v>
      </c>
      <c r="B287" s="143" t="s">
        <v>55</v>
      </c>
      <c r="C287" s="143" t="s">
        <v>145</v>
      </c>
      <c r="D287" s="143"/>
      <c r="E287" s="41">
        <f>E288</f>
        <v>3000000</v>
      </c>
    </row>
    <row r="288" spans="1:5" ht="24" x14ac:dyDescent="0.25">
      <c r="A288" s="24" t="s">
        <v>16</v>
      </c>
      <c r="B288" s="143" t="s">
        <v>55</v>
      </c>
      <c r="C288" s="143" t="s">
        <v>145</v>
      </c>
      <c r="D288" s="143" t="s">
        <v>17</v>
      </c>
      <c r="E288" s="41">
        <f t="shared" ref="E288" si="16">E289</f>
        <v>3000000</v>
      </c>
    </row>
    <row r="289" spans="1:5" ht="36" x14ac:dyDescent="0.25">
      <c r="A289" s="24" t="s">
        <v>18</v>
      </c>
      <c r="B289" s="143" t="s">
        <v>55</v>
      </c>
      <c r="C289" s="143" t="s">
        <v>145</v>
      </c>
      <c r="D289" s="143" t="s">
        <v>19</v>
      </c>
      <c r="E289" s="41">
        <f>Пр2_ВСР2024!F286</f>
        <v>3000000</v>
      </c>
    </row>
    <row r="290" spans="1:5" x14ac:dyDescent="0.25">
      <c r="A290" s="24" t="s">
        <v>57</v>
      </c>
      <c r="B290" s="143" t="s">
        <v>55</v>
      </c>
      <c r="C290" s="143" t="s">
        <v>146</v>
      </c>
      <c r="D290" s="143"/>
      <c r="E290" s="41">
        <f>E291</f>
        <v>11301356.030000001</v>
      </c>
    </row>
    <row r="291" spans="1:5" ht="24" x14ac:dyDescent="0.25">
      <c r="A291" s="24" t="s">
        <v>16</v>
      </c>
      <c r="B291" s="143" t="s">
        <v>55</v>
      </c>
      <c r="C291" s="143" t="s">
        <v>146</v>
      </c>
      <c r="D291" s="143" t="s">
        <v>17</v>
      </c>
      <c r="E291" s="41">
        <f>E292</f>
        <v>11301356.030000001</v>
      </c>
    </row>
    <row r="292" spans="1:5" ht="36" x14ac:dyDescent="0.25">
      <c r="A292" s="24" t="s">
        <v>18</v>
      </c>
      <c r="B292" s="143" t="s">
        <v>55</v>
      </c>
      <c r="C292" s="143" t="s">
        <v>146</v>
      </c>
      <c r="D292" s="143" t="s">
        <v>19</v>
      </c>
      <c r="E292" s="41">
        <f>Пр2_ВСР2024!F289</f>
        <v>11301356.030000001</v>
      </c>
    </row>
    <row r="293" spans="1:5" ht="24" x14ac:dyDescent="0.25">
      <c r="A293" s="26" t="s">
        <v>227</v>
      </c>
      <c r="B293" s="143" t="s">
        <v>55</v>
      </c>
      <c r="C293" s="143" t="s">
        <v>228</v>
      </c>
      <c r="D293" s="143"/>
      <c r="E293" s="41">
        <f>E294</f>
        <v>4439340.1399999997</v>
      </c>
    </row>
    <row r="294" spans="1:5" ht="24" x14ac:dyDescent="0.25">
      <c r="A294" s="25" t="s">
        <v>407</v>
      </c>
      <c r="B294" s="143" t="s">
        <v>55</v>
      </c>
      <c r="C294" s="143" t="s">
        <v>273</v>
      </c>
      <c r="D294" s="143"/>
      <c r="E294" s="41">
        <f>E298+E295</f>
        <v>4439340.1399999997</v>
      </c>
    </row>
    <row r="295" spans="1:5" ht="48" x14ac:dyDescent="0.25">
      <c r="A295" s="24" t="s">
        <v>427</v>
      </c>
      <c r="B295" s="143" t="s">
        <v>55</v>
      </c>
      <c r="C295" s="143" t="s">
        <v>425</v>
      </c>
      <c r="D295" s="143"/>
      <c r="E295" s="41">
        <f>E296</f>
        <v>0</v>
      </c>
    </row>
    <row r="296" spans="1:5" x14ac:dyDescent="0.25">
      <c r="A296" s="24" t="s">
        <v>259</v>
      </c>
      <c r="B296" s="143" t="s">
        <v>55</v>
      </c>
      <c r="C296" s="143" t="s">
        <v>425</v>
      </c>
      <c r="D296" s="143" t="s">
        <v>257</v>
      </c>
      <c r="E296" s="41">
        <f>E297</f>
        <v>0</v>
      </c>
    </row>
    <row r="297" spans="1:5" x14ac:dyDescent="0.25">
      <c r="A297" s="24" t="s">
        <v>426</v>
      </c>
      <c r="B297" s="143" t="s">
        <v>55</v>
      </c>
      <c r="C297" s="143" t="s">
        <v>425</v>
      </c>
      <c r="D297" s="143" t="s">
        <v>258</v>
      </c>
      <c r="E297" s="41">
        <f>Пр2_ВСР2024!F294</f>
        <v>0</v>
      </c>
    </row>
    <row r="298" spans="1:5" ht="24" x14ac:dyDescent="0.25">
      <c r="A298" s="24" t="s">
        <v>327</v>
      </c>
      <c r="B298" s="143" t="s">
        <v>55</v>
      </c>
      <c r="C298" s="143" t="s">
        <v>328</v>
      </c>
      <c r="D298" s="143"/>
      <c r="E298" s="41">
        <f>E299</f>
        <v>4439340.1399999997</v>
      </c>
    </row>
    <row r="299" spans="1:5" ht="24" x14ac:dyDescent="0.25">
      <c r="A299" s="24" t="s">
        <v>16</v>
      </c>
      <c r="B299" s="143" t="s">
        <v>55</v>
      </c>
      <c r="C299" s="143" t="s">
        <v>328</v>
      </c>
      <c r="D299" s="143" t="s">
        <v>17</v>
      </c>
      <c r="E299" s="41">
        <f>E300</f>
        <v>4439340.1399999997</v>
      </c>
    </row>
    <row r="300" spans="1:5" ht="36" x14ac:dyDescent="0.25">
      <c r="A300" s="25" t="s">
        <v>18</v>
      </c>
      <c r="B300" s="143" t="s">
        <v>55</v>
      </c>
      <c r="C300" s="143" t="s">
        <v>328</v>
      </c>
      <c r="D300" s="143" t="s">
        <v>19</v>
      </c>
      <c r="E300" s="41">
        <f>Пр2_ВСР2024!F297</f>
        <v>4439340.1399999997</v>
      </c>
    </row>
    <row r="301" spans="1:5" ht="60" x14ac:dyDescent="0.25">
      <c r="A301" s="26" t="s">
        <v>287</v>
      </c>
      <c r="B301" s="143" t="s">
        <v>55</v>
      </c>
      <c r="C301" s="143" t="s">
        <v>288</v>
      </c>
      <c r="D301" s="143"/>
      <c r="E301" s="41">
        <f>E302</f>
        <v>0</v>
      </c>
    </row>
    <row r="302" spans="1:5" ht="24" x14ac:dyDescent="0.25">
      <c r="A302" s="25" t="s">
        <v>289</v>
      </c>
      <c r="B302" s="143" t="s">
        <v>55</v>
      </c>
      <c r="C302" s="143" t="s">
        <v>290</v>
      </c>
      <c r="D302" s="143"/>
      <c r="E302" s="41">
        <f>E303+E309+E306</f>
        <v>0</v>
      </c>
    </row>
    <row r="303" spans="1:5" ht="24" hidden="1" x14ac:dyDescent="0.25">
      <c r="A303" s="25" t="s">
        <v>283</v>
      </c>
      <c r="B303" s="143" t="s">
        <v>55</v>
      </c>
      <c r="C303" s="143" t="s">
        <v>284</v>
      </c>
      <c r="D303" s="143"/>
      <c r="E303" s="41">
        <f>E304</f>
        <v>0</v>
      </c>
    </row>
    <row r="304" spans="1:5" ht="24" hidden="1" x14ac:dyDescent="0.25">
      <c r="A304" s="24" t="s">
        <v>16</v>
      </c>
      <c r="B304" s="143" t="s">
        <v>55</v>
      </c>
      <c r="C304" s="143" t="s">
        <v>284</v>
      </c>
      <c r="D304" s="143" t="s">
        <v>17</v>
      </c>
      <c r="E304" s="41">
        <f>E305</f>
        <v>0</v>
      </c>
    </row>
    <row r="305" spans="1:5" ht="36" hidden="1" x14ac:dyDescent="0.25">
      <c r="A305" s="25" t="s">
        <v>18</v>
      </c>
      <c r="B305" s="143" t="s">
        <v>55</v>
      </c>
      <c r="C305" s="143" t="s">
        <v>284</v>
      </c>
      <c r="D305" s="143" t="s">
        <v>19</v>
      </c>
      <c r="E305" s="41">
        <f>Пр2_ВСР2024!F302</f>
        <v>0</v>
      </c>
    </row>
    <row r="306" spans="1:5" ht="36" x14ac:dyDescent="0.25">
      <c r="A306" s="24" t="s">
        <v>424</v>
      </c>
      <c r="B306" s="143" t="s">
        <v>55</v>
      </c>
      <c r="C306" s="143" t="s">
        <v>423</v>
      </c>
      <c r="D306" s="143"/>
      <c r="E306" s="41">
        <f>E307</f>
        <v>0</v>
      </c>
    </row>
    <row r="307" spans="1:5" ht="24" x14ac:dyDescent="0.25">
      <c r="A307" s="24" t="s">
        <v>16</v>
      </c>
      <c r="B307" s="143" t="s">
        <v>55</v>
      </c>
      <c r="C307" s="143" t="s">
        <v>423</v>
      </c>
      <c r="D307" s="143" t="s">
        <v>17</v>
      </c>
      <c r="E307" s="41">
        <f>E308</f>
        <v>0</v>
      </c>
    </row>
    <row r="308" spans="1:5" ht="36" x14ac:dyDescent="0.25">
      <c r="A308" s="24" t="s">
        <v>18</v>
      </c>
      <c r="B308" s="143" t="s">
        <v>55</v>
      </c>
      <c r="C308" s="143" t="s">
        <v>423</v>
      </c>
      <c r="D308" s="143" t="s">
        <v>19</v>
      </c>
      <c r="E308" s="41">
        <f>Пр2_ВСР2024!F305</f>
        <v>0</v>
      </c>
    </row>
    <row r="309" spans="1:5" ht="36" x14ac:dyDescent="0.25">
      <c r="A309" s="25" t="s">
        <v>286</v>
      </c>
      <c r="B309" s="143" t="s">
        <v>55</v>
      </c>
      <c r="C309" s="143" t="s">
        <v>285</v>
      </c>
      <c r="D309" s="143"/>
      <c r="E309" s="41">
        <f>E310</f>
        <v>0</v>
      </c>
    </row>
    <row r="310" spans="1:5" ht="24" x14ac:dyDescent="0.25">
      <c r="A310" s="24" t="s">
        <v>16</v>
      </c>
      <c r="B310" s="143" t="s">
        <v>55</v>
      </c>
      <c r="C310" s="143" t="s">
        <v>285</v>
      </c>
      <c r="D310" s="143" t="s">
        <v>17</v>
      </c>
      <c r="E310" s="41">
        <f>E311</f>
        <v>0</v>
      </c>
    </row>
    <row r="311" spans="1:5" ht="36" x14ac:dyDescent="0.25">
      <c r="A311" s="25" t="s">
        <v>18</v>
      </c>
      <c r="B311" s="143" t="s">
        <v>55</v>
      </c>
      <c r="C311" s="143" t="s">
        <v>285</v>
      </c>
      <c r="D311" s="143" t="s">
        <v>19</v>
      </c>
      <c r="E311" s="41">
        <f>Пр2_ВСР2024!F308</f>
        <v>0</v>
      </c>
    </row>
    <row r="312" spans="1:5" s="149" customFormat="1" x14ac:dyDescent="0.25">
      <c r="A312" s="95" t="s">
        <v>408</v>
      </c>
      <c r="B312" s="153" t="s">
        <v>324</v>
      </c>
      <c r="C312" s="153"/>
      <c r="D312" s="153"/>
      <c r="E312" s="47">
        <f>E313</f>
        <v>0</v>
      </c>
    </row>
    <row r="313" spans="1:5" ht="24" x14ac:dyDescent="0.25">
      <c r="A313" s="15" t="s">
        <v>311</v>
      </c>
      <c r="B313" s="156" t="s">
        <v>310</v>
      </c>
      <c r="C313" s="156"/>
      <c r="D313" s="156"/>
      <c r="E313" s="40">
        <f>E314+E340+E345</f>
        <v>0</v>
      </c>
    </row>
    <row r="314" spans="1:5" ht="24" x14ac:dyDescent="0.25">
      <c r="A314" s="26" t="s">
        <v>108</v>
      </c>
      <c r="B314" s="143" t="s">
        <v>310</v>
      </c>
      <c r="C314" s="143" t="s">
        <v>114</v>
      </c>
      <c r="D314" s="143"/>
      <c r="E314" s="41">
        <f>E315</f>
        <v>0</v>
      </c>
    </row>
    <row r="315" spans="1:5" ht="24" x14ac:dyDescent="0.25">
      <c r="A315" s="36" t="s">
        <v>166</v>
      </c>
      <c r="B315" s="143" t="s">
        <v>310</v>
      </c>
      <c r="C315" s="143" t="s">
        <v>141</v>
      </c>
      <c r="D315" s="143"/>
      <c r="E315" s="41">
        <f>E316</f>
        <v>0</v>
      </c>
    </row>
    <row r="316" spans="1:5" ht="144" x14ac:dyDescent="0.25">
      <c r="A316" s="25" t="s">
        <v>439</v>
      </c>
      <c r="B316" s="143" t="s">
        <v>310</v>
      </c>
      <c r="C316" s="143" t="s">
        <v>437</v>
      </c>
      <c r="D316" s="143"/>
      <c r="E316" s="41">
        <f>E317</f>
        <v>0</v>
      </c>
    </row>
    <row r="317" spans="1:5" ht="24" x14ac:dyDescent="0.25">
      <c r="A317" s="24" t="s">
        <v>16</v>
      </c>
      <c r="B317" s="143" t="s">
        <v>310</v>
      </c>
      <c r="C317" s="143" t="s">
        <v>437</v>
      </c>
      <c r="D317" s="143" t="s">
        <v>17</v>
      </c>
      <c r="E317" s="41">
        <f>E318</f>
        <v>0</v>
      </c>
    </row>
    <row r="318" spans="1:5" ht="36" x14ac:dyDescent="0.25">
      <c r="A318" s="25" t="s">
        <v>18</v>
      </c>
      <c r="B318" s="143" t="s">
        <v>310</v>
      </c>
      <c r="C318" s="143" t="s">
        <v>437</v>
      </c>
      <c r="D318" s="143" t="s">
        <v>19</v>
      </c>
      <c r="E318" s="41">
        <f>Пр2_ВСР2024!F315</f>
        <v>0</v>
      </c>
    </row>
    <row r="319" spans="1:5" s="149" customFormat="1" x14ac:dyDescent="0.25">
      <c r="A319" s="138" t="s">
        <v>245</v>
      </c>
      <c r="B319" s="153" t="s">
        <v>58</v>
      </c>
      <c r="C319" s="155"/>
      <c r="D319" s="155"/>
      <c r="E319" s="47">
        <f>E320</f>
        <v>55000</v>
      </c>
    </row>
    <row r="320" spans="1:5" x14ac:dyDescent="0.25">
      <c r="A320" s="15" t="s">
        <v>148</v>
      </c>
      <c r="B320" s="156" t="s">
        <v>59</v>
      </c>
      <c r="C320" s="156"/>
      <c r="D320" s="156"/>
      <c r="E320" s="40">
        <f>E321</f>
        <v>55000</v>
      </c>
    </row>
    <row r="321" spans="1:5" ht="24" x14ac:dyDescent="0.25">
      <c r="A321" s="26" t="s">
        <v>107</v>
      </c>
      <c r="B321" s="143" t="s">
        <v>59</v>
      </c>
      <c r="C321" s="143" t="s">
        <v>115</v>
      </c>
      <c r="D321" s="143"/>
      <c r="E321" s="41">
        <f>E323</f>
        <v>55000</v>
      </c>
    </row>
    <row r="322" spans="1:5" ht="24" x14ac:dyDescent="0.25">
      <c r="A322" s="30" t="s">
        <v>167</v>
      </c>
      <c r="B322" s="143" t="s">
        <v>59</v>
      </c>
      <c r="C322" s="143" t="s">
        <v>147</v>
      </c>
      <c r="D322" s="143"/>
      <c r="E322" s="41">
        <f>E323</f>
        <v>55000</v>
      </c>
    </row>
    <row r="323" spans="1:5" x14ac:dyDescent="0.25">
      <c r="A323" s="27" t="s">
        <v>60</v>
      </c>
      <c r="B323" s="143" t="s">
        <v>59</v>
      </c>
      <c r="C323" s="143" t="s">
        <v>153</v>
      </c>
      <c r="D323" s="143"/>
      <c r="E323" s="41">
        <f>E324+E326</f>
        <v>55000</v>
      </c>
    </row>
    <row r="324" spans="1:5" ht="24" x14ac:dyDescent="0.25">
      <c r="A324" s="24" t="s">
        <v>16</v>
      </c>
      <c r="B324" s="143" t="s">
        <v>59</v>
      </c>
      <c r="C324" s="143" t="s">
        <v>153</v>
      </c>
      <c r="D324" s="143" t="s">
        <v>17</v>
      </c>
      <c r="E324" s="41">
        <f>E325</f>
        <v>55000</v>
      </c>
    </row>
    <row r="325" spans="1:5" ht="36" x14ac:dyDescent="0.25">
      <c r="A325" s="25" t="s">
        <v>18</v>
      </c>
      <c r="B325" s="143" t="s">
        <v>59</v>
      </c>
      <c r="C325" s="143" t="s">
        <v>153</v>
      </c>
      <c r="D325" s="143" t="s">
        <v>19</v>
      </c>
      <c r="E325" s="41">
        <f>Пр2_ВСР2024!F322</f>
        <v>55000</v>
      </c>
    </row>
    <row r="326" spans="1:5" x14ac:dyDescent="0.25">
      <c r="A326" s="24" t="s">
        <v>212</v>
      </c>
      <c r="B326" s="143" t="s">
        <v>59</v>
      </c>
      <c r="C326" s="143" t="s">
        <v>153</v>
      </c>
      <c r="D326" s="143" t="s">
        <v>213</v>
      </c>
      <c r="E326" s="41">
        <f t="shared" ref="E326" si="17">E327</f>
        <v>0</v>
      </c>
    </row>
    <row r="327" spans="1:5" x14ac:dyDescent="0.25">
      <c r="A327" s="25" t="s">
        <v>214</v>
      </c>
      <c r="B327" s="143" t="s">
        <v>59</v>
      </c>
      <c r="C327" s="143" t="s">
        <v>153</v>
      </c>
      <c r="D327" s="143" t="s">
        <v>215</v>
      </c>
      <c r="E327" s="41">
        <f>Пр2_ВСР2024!F324</f>
        <v>0</v>
      </c>
    </row>
    <row r="328" spans="1:5" s="149" customFormat="1" x14ac:dyDescent="0.25">
      <c r="A328" s="138" t="s">
        <v>246</v>
      </c>
      <c r="B328" s="153" t="s">
        <v>61</v>
      </c>
      <c r="C328" s="155"/>
      <c r="D328" s="155"/>
      <c r="E328" s="47">
        <f>E329</f>
        <v>312000</v>
      </c>
    </row>
    <row r="329" spans="1:5" ht="24" x14ac:dyDescent="0.25">
      <c r="A329" s="15" t="s">
        <v>65</v>
      </c>
      <c r="B329" s="156" t="s">
        <v>66</v>
      </c>
      <c r="C329" s="156"/>
      <c r="D329" s="156"/>
      <c r="E329" s="40">
        <f>E330+E335+E343</f>
        <v>312000</v>
      </c>
    </row>
    <row r="330" spans="1:5" ht="36" x14ac:dyDescent="0.25">
      <c r="A330" s="22" t="s">
        <v>86</v>
      </c>
      <c r="B330" s="143" t="s">
        <v>66</v>
      </c>
      <c r="C330" s="143" t="s">
        <v>83</v>
      </c>
      <c r="D330" s="143"/>
      <c r="E330" s="41">
        <f>E331</f>
        <v>312000</v>
      </c>
    </row>
    <row r="331" spans="1:5" ht="36" x14ac:dyDescent="0.25">
      <c r="A331" s="28" t="s">
        <v>158</v>
      </c>
      <c r="B331" s="143" t="s">
        <v>66</v>
      </c>
      <c r="C331" s="158" t="s">
        <v>118</v>
      </c>
      <c r="D331" s="143"/>
      <c r="E331" s="41">
        <f>E332</f>
        <v>312000</v>
      </c>
    </row>
    <row r="332" spans="1:5" x14ac:dyDescent="0.25">
      <c r="A332" s="24" t="s">
        <v>85</v>
      </c>
      <c r="B332" s="143" t="s">
        <v>66</v>
      </c>
      <c r="C332" s="158" t="s">
        <v>120</v>
      </c>
      <c r="D332" s="143"/>
      <c r="E332" s="41">
        <f>E333</f>
        <v>312000</v>
      </c>
    </row>
    <row r="333" spans="1:5" ht="24" x14ac:dyDescent="0.25">
      <c r="A333" s="24" t="s">
        <v>172</v>
      </c>
      <c r="B333" s="143" t="s">
        <v>66</v>
      </c>
      <c r="C333" s="158" t="s">
        <v>120</v>
      </c>
      <c r="D333" s="143" t="s">
        <v>98</v>
      </c>
      <c r="E333" s="41">
        <f>E334</f>
        <v>312000</v>
      </c>
    </row>
    <row r="334" spans="1:5" ht="24" x14ac:dyDescent="0.25">
      <c r="A334" s="24" t="s">
        <v>173</v>
      </c>
      <c r="B334" s="143" t="s">
        <v>66</v>
      </c>
      <c r="C334" s="158" t="s">
        <v>120</v>
      </c>
      <c r="D334" s="143" t="s">
        <v>174</v>
      </c>
      <c r="E334" s="41">
        <f>Пр2_ВСР2024!F331</f>
        <v>312000</v>
      </c>
    </row>
    <row r="335" spans="1:5" ht="48" hidden="1" x14ac:dyDescent="0.25">
      <c r="A335" s="22" t="s">
        <v>253</v>
      </c>
      <c r="B335" s="159" t="s">
        <v>66</v>
      </c>
      <c r="C335" s="159" t="s">
        <v>92</v>
      </c>
      <c r="D335" s="143"/>
      <c r="E335" s="42">
        <f>E336</f>
        <v>0</v>
      </c>
    </row>
    <row r="336" spans="1:5" ht="36" hidden="1" x14ac:dyDescent="0.25">
      <c r="A336" s="28" t="s">
        <v>202</v>
      </c>
      <c r="B336" s="160" t="s">
        <v>66</v>
      </c>
      <c r="C336" s="168" t="s">
        <v>184</v>
      </c>
      <c r="D336" s="159"/>
      <c r="E336" s="42">
        <f>E337+E340</f>
        <v>0</v>
      </c>
    </row>
    <row r="337" spans="1:5" hidden="1" x14ac:dyDescent="0.25">
      <c r="A337" s="17" t="s">
        <v>62</v>
      </c>
      <c r="B337" s="143" t="s">
        <v>66</v>
      </c>
      <c r="C337" s="143" t="s">
        <v>193</v>
      </c>
      <c r="D337" s="151"/>
      <c r="E337" s="41">
        <f>E338</f>
        <v>0</v>
      </c>
    </row>
    <row r="338" spans="1:5" ht="24" hidden="1" x14ac:dyDescent="0.25">
      <c r="A338" s="17" t="s">
        <v>63</v>
      </c>
      <c r="B338" s="143" t="s">
        <v>66</v>
      </c>
      <c r="C338" s="143" t="s">
        <v>193</v>
      </c>
      <c r="D338" s="151">
        <v>300</v>
      </c>
      <c r="E338" s="41">
        <f>E339</f>
        <v>0</v>
      </c>
    </row>
    <row r="339" spans="1:5" hidden="1" x14ac:dyDescent="0.25">
      <c r="A339" s="17" t="s">
        <v>64</v>
      </c>
      <c r="B339" s="143" t="s">
        <v>66</v>
      </c>
      <c r="C339" s="143" t="s">
        <v>193</v>
      </c>
      <c r="D339" s="151">
        <v>360</v>
      </c>
      <c r="E339" s="41"/>
    </row>
    <row r="340" spans="1:5" ht="24" hidden="1" x14ac:dyDescent="0.25">
      <c r="A340" s="17" t="s">
        <v>67</v>
      </c>
      <c r="B340" s="143" t="s">
        <v>66</v>
      </c>
      <c r="C340" s="143" t="s">
        <v>194</v>
      </c>
      <c r="D340" s="151"/>
      <c r="E340" s="41">
        <f t="shared" ref="E340:E341" si="18">E341</f>
        <v>0</v>
      </c>
    </row>
    <row r="341" spans="1:5" ht="24" hidden="1" x14ac:dyDescent="0.25">
      <c r="A341" s="24" t="s">
        <v>16</v>
      </c>
      <c r="B341" s="143" t="s">
        <v>66</v>
      </c>
      <c r="C341" s="143" t="s">
        <v>194</v>
      </c>
      <c r="D341" s="143" t="s">
        <v>17</v>
      </c>
      <c r="E341" s="41">
        <f t="shared" si="18"/>
        <v>0</v>
      </c>
    </row>
    <row r="342" spans="1:5" ht="36" hidden="1" x14ac:dyDescent="0.25">
      <c r="A342" s="25" t="s">
        <v>18</v>
      </c>
      <c r="B342" s="143" t="s">
        <v>66</v>
      </c>
      <c r="C342" s="143" t="s">
        <v>194</v>
      </c>
      <c r="D342" s="143" t="s">
        <v>19</v>
      </c>
      <c r="E342" s="41"/>
    </row>
    <row r="343" spans="1:5" hidden="1" x14ac:dyDescent="0.25">
      <c r="A343" s="37" t="s">
        <v>82</v>
      </c>
      <c r="B343" s="161" t="s">
        <v>66</v>
      </c>
      <c r="C343" s="161" t="s">
        <v>157</v>
      </c>
      <c r="D343" s="143"/>
      <c r="E343" s="41">
        <f>E344</f>
        <v>0</v>
      </c>
    </row>
    <row r="344" spans="1:5" ht="24" hidden="1" x14ac:dyDescent="0.25">
      <c r="A344" s="17" t="s">
        <v>63</v>
      </c>
      <c r="B344" s="143" t="s">
        <v>66</v>
      </c>
      <c r="C344" s="143" t="s">
        <v>157</v>
      </c>
      <c r="D344" s="143" t="s">
        <v>98</v>
      </c>
      <c r="E344" s="41">
        <f>E345</f>
        <v>0</v>
      </c>
    </row>
    <row r="345" spans="1:5" hidden="1" x14ac:dyDescent="0.25">
      <c r="A345" s="24" t="s">
        <v>64</v>
      </c>
      <c r="B345" s="143" t="s">
        <v>66</v>
      </c>
      <c r="C345" s="143" t="s">
        <v>157</v>
      </c>
      <c r="D345" s="143" t="s">
        <v>99</v>
      </c>
      <c r="E345" s="41"/>
    </row>
    <row r="346" spans="1:5" s="149" customFormat="1" x14ac:dyDescent="0.25">
      <c r="A346" s="138" t="s">
        <v>247</v>
      </c>
      <c r="B346" s="153" t="s">
        <v>68</v>
      </c>
      <c r="C346" s="155"/>
      <c r="D346" s="155"/>
      <c r="E346" s="47">
        <f>+E347</f>
        <v>200000</v>
      </c>
    </row>
    <row r="347" spans="1:5" x14ac:dyDescent="0.25">
      <c r="A347" s="15" t="s">
        <v>149</v>
      </c>
      <c r="B347" s="156" t="s">
        <v>69</v>
      </c>
      <c r="C347" s="156"/>
      <c r="D347" s="156"/>
      <c r="E347" s="40">
        <f>E348</f>
        <v>200000</v>
      </c>
    </row>
    <row r="348" spans="1:5" ht="36" x14ac:dyDescent="0.25">
      <c r="A348" s="22" t="s">
        <v>106</v>
      </c>
      <c r="B348" s="143" t="s">
        <v>69</v>
      </c>
      <c r="C348" s="143" t="s">
        <v>116</v>
      </c>
      <c r="D348" s="143"/>
      <c r="E348" s="41">
        <f>E349</f>
        <v>200000</v>
      </c>
    </row>
    <row r="349" spans="1:5" ht="36" x14ac:dyDescent="0.25">
      <c r="A349" s="27" t="s">
        <v>168</v>
      </c>
      <c r="B349" s="143" t="s">
        <v>69</v>
      </c>
      <c r="C349" s="143" t="s">
        <v>150</v>
      </c>
      <c r="D349" s="143"/>
      <c r="E349" s="41">
        <f>E350</f>
        <v>200000</v>
      </c>
    </row>
    <row r="350" spans="1:5" ht="24" x14ac:dyDescent="0.25">
      <c r="A350" s="21" t="s">
        <v>103</v>
      </c>
      <c r="B350" s="143" t="s">
        <v>69</v>
      </c>
      <c r="C350" s="143" t="s">
        <v>151</v>
      </c>
      <c r="D350" s="143"/>
      <c r="E350" s="41">
        <f>E351+E353</f>
        <v>200000</v>
      </c>
    </row>
    <row r="351" spans="1:5" ht="24" x14ac:dyDescent="0.25">
      <c r="A351" s="21" t="s">
        <v>16</v>
      </c>
      <c r="B351" s="143" t="s">
        <v>69</v>
      </c>
      <c r="C351" s="143" t="s">
        <v>151</v>
      </c>
      <c r="D351" s="143" t="s">
        <v>17</v>
      </c>
      <c r="E351" s="41">
        <f>E352</f>
        <v>200000</v>
      </c>
    </row>
    <row r="352" spans="1:5" ht="36" x14ac:dyDescent="0.25">
      <c r="A352" s="21" t="s">
        <v>18</v>
      </c>
      <c r="B352" s="143" t="s">
        <v>69</v>
      </c>
      <c r="C352" s="143" t="s">
        <v>151</v>
      </c>
      <c r="D352" s="143" t="s">
        <v>19</v>
      </c>
      <c r="E352" s="41">
        <f>Пр2_ВСР2024!F349</f>
        <v>200000</v>
      </c>
    </row>
    <row r="353" spans="1:5" hidden="1" x14ac:dyDescent="0.25">
      <c r="A353" s="24" t="s">
        <v>212</v>
      </c>
      <c r="B353" s="143" t="s">
        <v>69</v>
      </c>
      <c r="C353" s="143" t="s">
        <v>151</v>
      </c>
      <c r="D353" s="143" t="s">
        <v>213</v>
      </c>
      <c r="E353" s="41">
        <f>E354</f>
        <v>0</v>
      </c>
    </row>
    <row r="354" spans="1:5" hidden="1" x14ac:dyDescent="0.25">
      <c r="A354" s="25" t="s">
        <v>214</v>
      </c>
      <c r="B354" s="143" t="s">
        <v>69</v>
      </c>
      <c r="C354" s="143" t="s">
        <v>151</v>
      </c>
      <c r="D354" s="143" t="s">
        <v>215</v>
      </c>
      <c r="E354" s="41">
        <f>Пр2_ВСР2024!F351</f>
        <v>0</v>
      </c>
    </row>
    <row r="355" spans="1:5" s="149" customFormat="1" x14ac:dyDescent="0.25">
      <c r="A355" s="138" t="s">
        <v>248</v>
      </c>
      <c r="B355" s="153" t="s">
        <v>70</v>
      </c>
      <c r="C355" s="155"/>
      <c r="D355" s="155"/>
      <c r="E355" s="47">
        <f>E356</f>
        <v>1356000</v>
      </c>
    </row>
    <row r="356" spans="1:5" x14ac:dyDescent="0.25">
      <c r="A356" s="15" t="s">
        <v>71</v>
      </c>
      <c r="B356" s="156" t="s">
        <v>72</v>
      </c>
      <c r="C356" s="156"/>
      <c r="D356" s="156"/>
      <c r="E356" s="40">
        <f>+E357</f>
        <v>1356000</v>
      </c>
    </row>
    <row r="357" spans="1:5" ht="60" x14ac:dyDescent="0.25">
      <c r="A357" s="22" t="s">
        <v>105</v>
      </c>
      <c r="B357" s="143" t="s">
        <v>72</v>
      </c>
      <c r="C357" s="143" t="s">
        <v>117</v>
      </c>
      <c r="D357" s="143"/>
      <c r="E357" s="41">
        <f>E358</f>
        <v>1356000</v>
      </c>
    </row>
    <row r="358" spans="1:5" ht="24" x14ac:dyDescent="0.25">
      <c r="A358" s="30" t="s">
        <v>169</v>
      </c>
      <c r="B358" s="143" t="s">
        <v>72</v>
      </c>
      <c r="C358" s="143" t="s">
        <v>154</v>
      </c>
      <c r="D358" s="143"/>
      <c r="E358" s="41">
        <f>E359</f>
        <v>1356000</v>
      </c>
    </row>
    <row r="359" spans="1:5" x14ac:dyDescent="0.25">
      <c r="A359" s="27" t="s">
        <v>104</v>
      </c>
      <c r="B359" s="143" t="s">
        <v>72</v>
      </c>
      <c r="C359" s="143" t="s">
        <v>155</v>
      </c>
      <c r="D359" s="143"/>
      <c r="E359" s="41">
        <f>E360</f>
        <v>1356000</v>
      </c>
    </row>
    <row r="360" spans="1:5" ht="24" x14ac:dyDescent="0.25">
      <c r="A360" s="21" t="s">
        <v>16</v>
      </c>
      <c r="B360" s="143" t="s">
        <v>72</v>
      </c>
      <c r="C360" s="143" t="s">
        <v>155</v>
      </c>
      <c r="D360" s="143" t="s">
        <v>17</v>
      </c>
      <c r="E360" s="41">
        <f>E361</f>
        <v>1356000</v>
      </c>
    </row>
    <row r="361" spans="1:5" ht="36" x14ac:dyDescent="0.25">
      <c r="A361" s="21" t="s">
        <v>18</v>
      </c>
      <c r="B361" s="143" t="s">
        <v>72</v>
      </c>
      <c r="C361" s="143" t="s">
        <v>155</v>
      </c>
      <c r="D361" s="151">
        <v>240</v>
      </c>
      <c r="E361" s="41">
        <f>Пр2_ВСР2024!F358</f>
        <v>1356000</v>
      </c>
    </row>
    <row r="362" spans="1:5" s="149" customFormat="1" ht="24" x14ac:dyDescent="0.25">
      <c r="A362" s="138" t="s">
        <v>318</v>
      </c>
      <c r="B362" s="153" t="s">
        <v>316</v>
      </c>
      <c r="C362" s="155"/>
      <c r="D362" s="155"/>
      <c r="E362" s="47">
        <f t="shared" ref="E362:E367" si="19">E363</f>
        <v>6521.37</v>
      </c>
    </row>
    <row r="363" spans="1:5" ht="24" x14ac:dyDescent="0.25">
      <c r="A363" s="15" t="s">
        <v>319</v>
      </c>
      <c r="B363" s="156" t="s">
        <v>317</v>
      </c>
      <c r="C363" s="156"/>
      <c r="D363" s="156"/>
      <c r="E363" s="40">
        <f t="shared" si="19"/>
        <v>6521.37</v>
      </c>
    </row>
    <row r="364" spans="1:5" ht="36" x14ac:dyDescent="0.25">
      <c r="A364" s="22" t="s">
        <v>195</v>
      </c>
      <c r="B364" s="143" t="s">
        <v>317</v>
      </c>
      <c r="C364" s="143" t="s">
        <v>80</v>
      </c>
      <c r="D364" s="151"/>
      <c r="E364" s="41">
        <f t="shared" si="19"/>
        <v>6521.37</v>
      </c>
    </row>
    <row r="365" spans="1:5" ht="24" x14ac:dyDescent="0.25">
      <c r="A365" s="23" t="s">
        <v>159</v>
      </c>
      <c r="B365" s="143" t="s">
        <v>317</v>
      </c>
      <c r="C365" s="143" t="s">
        <v>124</v>
      </c>
      <c r="D365" s="151"/>
      <c r="E365" s="41">
        <f t="shared" si="19"/>
        <v>6521.37</v>
      </c>
    </row>
    <row r="366" spans="1:5" x14ac:dyDescent="0.25">
      <c r="A366" s="25" t="s">
        <v>321</v>
      </c>
      <c r="B366" s="143" t="s">
        <v>317</v>
      </c>
      <c r="C366" s="143" t="s">
        <v>320</v>
      </c>
      <c r="D366" s="151"/>
      <c r="E366" s="41">
        <f t="shared" si="19"/>
        <v>6521.37</v>
      </c>
    </row>
    <row r="367" spans="1:5" ht="24" x14ac:dyDescent="0.25">
      <c r="A367" s="25" t="s">
        <v>322</v>
      </c>
      <c r="B367" s="143" t="s">
        <v>317</v>
      </c>
      <c r="C367" s="143" t="s">
        <v>320</v>
      </c>
      <c r="D367" s="151">
        <v>700</v>
      </c>
      <c r="E367" s="41">
        <f t="shared" si="19"/>
        <v>6521.37</v>
      </c>
    </row>
    <row r="368" spans="1:5" x14ac:dyDescent="0.25">
      <c r="A368" s="25" t="s">
        <v>323</v>
      </c>
      <c r="B368" s="143" t="s">
        <v>317</v>
      </c>
      <c r="C368" s="143" t="s">
        <v>320</v>
      </c>
      <c r="D368" s="151">
        <v>730</v>
      </c>
      <c r="E368" s="41">
        <f>Пр2_ВСР2024!F365</f>
        <v>6521.37</v>
      </c>
    </row>
    <row r="369" spans="1:5" s="149" customFormat="1" ht="36" hidden="1" x14ac:dyDescent="0.25">
      <c r="A369" s="138" t="s">
        <v>296</v>
      </c>
      <c r="B369" s="140" t="s">
        <v>291</v>
      </c>
      <c r="C369" s="141"/>
      <c r="D369" s="141"/>
      <c r="E369" s="47">
        <f t="shared" ref="E369:E374" si="20">E370</f>
        <v>0</v>
      </c>
    </row>
    <row r="370" spans="1:5" ht="24" hidden="1" x14ac:dyDescent="0.25">
      <c r="A370" s="15" t="s">
        <v>292</v>
      </c>
      <c r="B370" s="16" t="s">
        <v>293</v>
      </c>
      <c r="C370" s="16"/>
      <c r="D370" s="16"/>
      <c r="E370" s="40">
        <f t="shared" si="20"/>
        <v>0</v>
      </c>
    </row>
    <row r="371" spans="1:5" ht="36" hidden="1" x14ac:dyDescent="0.25">
      <c r="A371" s="22" t="s">
        <v>195</v>
      </c>
      <c r="B371" s="20" t="s">
        <v>293</v>
      </c>
      <c r="C371" s="20" t="s">
        <v>80</v>
      </c>
      <c r="D371" s="16"/>
      <c r="E371" s="41">
        <f t="shared" si="20"/>
        <v>0</v>
      </c>
    </row>
    <row r="372" spans="1:5" ht="24" hidden="1" x14ac:dyDescent="0.25">
      <c r="A372" s="23" t="s">
        <v>159</v>
      </c>
      <c r="B372" s="20" t="s">
        <v>293</v>
      </c>
      <c r="C372" s="20" t="s">
        <v>124</v>
      </c>
      <c r="D372" s="20"/>
      <c r="E372" s="41">
        <f t="shared" si="20"/>
        <v>0</v>
      </c>
    </row>
    <row r="373" spans="1:5" ht="36" hidden="1" x14ac:dyDescent="0.25">
      <c r="A373" s="17" t="s">
        <v>294</v>
      </c>
      <c r="B373" s="20" t="s">
        <v>293</v>
      </c>
      <c r="C373" s="20" t="s">
        <v>295</v>
      </c>
      <c r="D373" s="20"/>
      <c r="E373" s="41">
        <f t="shared" si="20"/>
        <v>0</v>
      </c>
    </row>
    <row r="374" spans="1:5" hidden="1" x14ac:dyDescent="0.25">
      <c r="A374" s="24" t="s">
        <v>212</v>
      </c>
      <c r="B374" s="20" t="s">
        <v>293</v>
      </c>
      <c r="C374" s="20" t="s">
        <v>295</v>
      </c>
      <c r="D374" s="20" t="s">
        <v>213</v>
      </c>
      <c r="E374" s="41">
        <f t="shared" si="20"/>
        <v>0</v>
      </c>
    </row>
    <row r="375" spans="1:5" hidden="1" x14ac:dyDescent="0.25">
      <c r="A375" s="25" t="s">
        <v>214</v>
      </c>
      <c r="B375" s="20" t="s">
        <v>293</v>
      </c>
      <c r="C375" s="20" t="s">
        <v>295</v>
      </c>
      <c r="D375" s="1">
        <v>540</v>
      </c>
      <c r="E375" s="41">
        <f>Пр2_ВСР2024!F372</f>
        <v>0</v>
      </c>
    </row>
  </sheetData>
  <mergeCells count="8">
    <mergeCell ref="B1:E1"/>
    <mergeCell ref="B2:E2"/>
    <mergeCell ref="A3:E3"/>
    <mergeCell ref="A5:A6"/>
    <mergeCell ref="B5:B6"/>
    <mergeCell ref="C5:C6"/>
    <mergeCell ref="D5:D6"/>
    <mergeCell ref="E5:E6"/>
  </mergeCells>
  <pageMargins left="0.70866141732283472" right="0.31496062992125984" top="0.35433070866141736" bottom="0.35433070866141736" header="0.11811023622047245" footer="0.11811023622047245"/>
  <pageSetup paperSize="9" scale="9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5"/>
  <sheetViews>
    <sheetView workbookViewId="0">
      <selection sqref="A1:F368"/>
    </sheetView>
  </sheetViews>
  <sheetFormatPr defaultRowHeight="15" x14ac:dyDescent="0.25"/>
  <cols>
    <col min="1" max="1" width="38.7109375" style="146" customWidth="1"/>
    <col min="2" max="2" width="9.140625" style="146"/>
    <col min="3" max="3" width="16.85546875" style="146" customWidth="1"/>
    <col min="4" max="5" width="14.28515625" style="146" customWidth="1"/>
    <col min="6" max="6" width="15" style="146" customWidth="1"/>
    <col min="7" max="7" width="9.140625" style="146"/>
    <col min="8" max="8" width="15.140625" style="146" customWidth="1"/>
    <col min="9" max="16384" width="9.140625" style="146"/>
  </cols>
  <sheetData>
    <row r="1" spans="1:8" ht="15.75" customHeight="1" x14ac:dyDescent="0.25">
      <c r="A1" s="2"/>
      <c r="B1" s="257" t="s">
        <v>507</v>
      </c>
      <c r="C1" s="258"/>
      <c r="D1" s="258"/>
      <c r="E1" s="258"/>
      <c r="F1" s="259"/>
    </row>
    <row r="2" spans="1:8" ht="42" customHeight="1" x14ac:dyDescent="0.25">
      <c r="A2" s="2"/>
      <c r="B2" s="247" t="s">
        <v>506</v>
      </c>
      <c r="C2" s="248"/>
      <c r="D2" s="248"/>
      <c r="E2" s="248"/>
      <c r="F2" s="249"/>
    </row>
    <row r="3" spans="1:8" ht="69" customHeight="1" x14ac:dyDescent="0.25">
      <c r="A3" s="250" t="s">
        <v>456</v>
      </c>
      <c r="B3" s="250"/>
      <c r="C3" s="251"/>
      <c r="D3" s="251"/>
      <c r="E3" s="251"/>
      <c r="F3" s="252"/>
    </row>
    <row r="4" spans="1:8" x14ac:dyDescent="0.25">
      <c r="A4" s="2"/>
      <c r="B4" s="2"/>
      <c r="C4" s="2"/>
      <c r="D4" s="3"/>
      <c r="E4" s="3"/>
      <c r="F4" s="67" t="s">
        <v>229</v>
      </c>
    </row>
    <row r="5" spans="1:8" ht="16.5" customHeight="1" x14ac:dyDescent="0.25">
      <c r="A5" s="253" t="s">
        <v>0</v>
      </c>
      <c r="B5" s="253" t="s">
        <v>1</v>
      </c>
      <c r="C5" s="253" t="s">
        <v>2</v>
      </c>
      <c r="D5" s="253" t="s">
        <v>73</v>
      </c>
      <c r="E5" s="255" t="s">
        <v>459</v>
      </c>
      <c r="F5" s="255" t="s">
        <v>460</v>
      </c>
    </row>
    <row r="6" spans="1:8" ht="30.75" customHeight="1" x14ac:dyDescent="0.25">
      <c r="A6" s="254"/>
      <c r="B6" s="254"/>
      <c r="C6" s="254"/>
      <c r="D6" s="254"/>
      <c r="E6" s="256"/>
      <c r="F6" s="256"/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1">
        <v>5</v>
      </c>
      <c r="F7" s="11">
        <v>5</v>
      </c>
    </row>
    <row r="8" spans="1:8" ht="24" x14ac:dyDescent="0.25">
      <c r="A8" s="14" t="s">
        <v>3</v>
      </c>
      <c r="B8" s="151"/>
      <c r="C8" s="151"/>
      <c r="D8" s="151"/>
      <c r="E8" s="40">
        <f>E9+E107+E127+E193+E312+E319+E328+E346+E355+E362+E369</f>
        <v>105240788.70999999</v>
      </c>
      <c r="F8" s="40">
        <f>F9+F107+F127+F193+F312+F319+F328+F346+F355+F362+F369</f>
        <v>105838010.76000001</v>
      </c>
      <c r="H8" s="147"/>
    </row>
    <row r="9" spans="1:8" s="149" customFormat="1" x14ac:dyDescent="0.25">
      <c r="A9" s="138" t="s">
        <v>230</v>
      </c>
      <c r="B9" s="153" t="s">
        <v>5</v>
      </c>
      <c r="C9" s="154"/>
      <c r="D9" s="155"/>
      <c r="E9" s="47">
        <f>E10+E18+E41+E47+E34</f>
        <v>48033369.129999995</v>
      </c>
      <c r="F9" s="47">
        <f>F10+F18+F41+F47+F34</f>
        <v>48782027.010000005</v>
      </c>
    </row>
    <row r="10" spans="1:8" ht="48" x14ac:dyDescent="0.25">
      <c r="A10" s="15" t="s">
        <v>6</v>
      </c>
      <c r="B10" s="156" t="s">
        <v>7</v>
      </c>
      <c r="C10" s="156"/>
      <c r="D10" s="156"/>
      <c r="E10" s="40">
        <f>E11</f>
        <v>2169180</v>
      </c>
      <c r="F10" s="40">
        <f>F11</f>
        <v>2169180</v>
      </c>
    </row>
    <row r="11" spans="1:8" ht="36" x14ac:dyDescent="0.25">
      <c r="A11" s="18" t="s">
        <v>75</v>
      </c>
      <c r="B11" s="143" t="s">
        <v>7</v>
      </c>
      <c r="C11" s="143" t="s">
        <v>77</v>
      </c>
      <c r="D11" s="151"/>
      <c r="E11" s="41">
        <f>E12+E15</f>
        <v>2169180</v>
      </c>
      <c r="F11" s="41">
        <f>F12+F15</f>
        <v>2169180</v>
      </c>
    </row>
    <row r="12" spans="1:8" ht="24" hidden="1" x14ac:dyDescent="0.25">
      <c r="A12" s="17" t="s">
        <v>9</v>
      </c>
      <c r="B12" s="143" t="s">
        <v>7</v>
      </c>
      <c r="C12" s="157" t="s">
        <v>78</v>
      </c>
      <c r="D12" s="143"/>
      <c r="E12" s="41">
        <f>E13</f>
        <v>0</v>
      </c>
      <c r="F12" s="41">
        <f>F13</f>
        <v>0</v>
      </c>
    </row>
    <row r="13" spans="1:8" ht="60" hidden="1" x14ac:dyDescent="0.25">
      <c r="A13" s="21" t="s">
        <v>10</v>
      </c>
      <c r="B13" s="143" t="s">
        <v>7</v>
      </c>
      <c r="C13" s="157" t="s">
        <v>78</v>
      </c>
      <c r="D13" s="143" t="s">
        <v>11</v>
      </c>
      <c r="E13" s="41">
        <f>E14</f>
        <v>0</v>
      </c>
      <c r="F13" s="41">
        <f>F14</f>
        <v>0</v>
      </c>
    </row>
    <row r="14" spans="1:8" ht="24" hidden="1" x14ac:dyDescent="0.25">
      <c r="A14" s="21" t="s">
        <v>12</v>
      </c>
      <c r="B14" s="143" t="s">
        <v>7</v>
      </c>
      <c r="C14" s="157" t="s">
        <v>78</v>
      </c>
      <c r="D14" s="143" t="s">
        <v>13</v>
      </c>
      <c r="E14" s="41"/>
      <c r="F14" s="41"/>
    </row>
    <row r="15" spans="1:8" ht="24" x14ac:dyDescent="0.25">
      <c r="A15" s="21" t="s">
        <v>76</v>
      </c>
      <c r="B15" s="143" t="s">
        <v>7</v>
      </c>
      <c r="C15" s="143" t="s">
        <v>79</v>
      </c>
      <c r="D15" s="143"/>
      <c r="E15" s="41">
        <f>E16</f>
        <v>2169180</v>
      </c>
      <c r="F15" s="41">
        <f>F16</f>
        <v>2169180</v>
      </c>
    </row>
    <row r="16" spans="1:8" ht="60" x14ac:dyDescent="0.25">
      <c r="A16" s="21" t="s">
        <v>10</v>
      </c>
      <c r="B16" s="143" t="s">
        <v>7</v>
      </c>
      <c r="C16" s="143" t="s">
        <v>79</v>
      </c>
      <c r="D16" s="143" t="s">
        <v>11</v>
      </c>
      <c r="E16" s="41">
        <f>E17</f>
        <v>2169180</v>
      </c>
      <c r="F16" s="41">
        <f>F17</f>
        <v>2169180</v>
      </c>
    </row>
    <row r="17" spans="1:6" ht="24" x14ac:dyDescent="0.25">
      <c r="A17" s="21" t="s">
        <v>12</v>
      </c>
      <c r="B17" s="143" t="s">
        <v>7</v>
      </c>
      <c r="C17" s="143" t="s">
        <v>79</v>
      </c>
      <c r="D17" s="143" t="s">
        <v>13</v>
      </c>
      <c r="E17" s="41">
        <f>Пр3_вср25_26!F17</f>
        <v>2169180</v>
      </c>
      <c r="F17" s="41">
        <f>Пр3_вср25_26!G17</f>
        <v>2169180</v>
      </c>
    </row>
    <row r="18" spans="1:6" ht="48" x14ac:dyDescent="0.25">
      <c r="A18" s="15" t="s">
        <v>14</v>
      </c>
      <c r="B18" s="156" t="s">
        <v>15</v>
      </c>
      <c r="C18" s="156"/>
      <c r="D18" s="156"/>
      <c r="E18" s="40">
        <f>E19+E30</f>
        <v>16529378.83</v>
      </c>
      <c r="F18" s="40">
        <f>F19+F30</f>
        <v>17136098.710000001</v>
      </c>
    </row>
    <row r="19" spans="1:6" ht="36" x14ac:dyDescent="0.25">
      <c r="A19" s="22" t="s">
        <v>198</v>
      </c>
      <c r="B19" s="143" t="s">
        <v>15</v>
      </c>
      <c r="C19" s="143" t="s">
        <v>80</v>
      </c>
      <c r="D19" s="143"/>
      <c r="E19" s="41">
        <f>E20</f>
        <v>15527049.550000001</v>
      </c>
      <c r="F19" s="41">
        <f>F20</f>
        <v>16093676.25</v>
      </c>
    </row>
    <row r="20" spans="1:6" ht="24" x14ac:dyDescent="0.25">
      <c r="A20" s="23" t="s">
        <v>159</v>
      </c>
      <c r="B20" s="143" t="s">
        <v>15</v>
      </c>
      <c r="C20" s="143" t="s">
        <v>124</v>
      </c>
      <c r="D20" s="143"/>
      <c r="E20" s="41">
        <f>E21</f>
        <v>15527049.550000001</v>
      </c>
      <c r="F20" s="41">
        <f>F21</f>
        <v>16093676.25</v>
      </c>
    </row>
    <row r="21" spans="1:6" x14ac:dyDescent="0.25">
      <c r="A21" s="21" t="s">
        <v>8</v>
      </c>
      <c r="B21" s="143" t="s">
        <v>15</v>
      </c>
      <c r="C21" s="143" t="s">
        <v>152</v>
      </c>
      <c r="D21" s="143"/>
      <c r="E21" s="41">
        <f>E22+E24+E28+E26</f>
        <v>15527049.550000001</v>
      </c>
      <c r="F21" s="41">
        <f>F22+F24+F28+F26</f>
        <v>16093676.25</v>
      </c>
    </row>
    <row r="22" spans="1:6" ht="60" x14ac:dyDescent="0.25">
      <c r="A22" s="21" t="s">
        <v>10</v>
      </c>
      <c r="B22" s="143" t="s">
        <v>15</v>
      </c>
      <c r="C22" s="143" t="s">
        <v>152</v>
      </c>
      <c r="D22" s="143" t="s">
        <v>11</v>
      </c>
      <c r="E22" s="41">
        <f>E23</f>
        <v>13002267.550000001</v>
      </c>
      <c r="F22" s="41">
        <f>F23</f>
        <v>13515158.25</v>
      </c>
    </row>
    <row r="23" spans="1:6" ht="24" x14ac:dyDescent="0.25">
      <c r="A23" s="21" t="s">
        <v>12</v>
      </c>
      <c r="B23" s="143" t="s">
        <v>15</v>
      </c>
      <c r="C23" s="143" t="s">
        <v>152</v>
      </c>
      <c r="D23" s="143" t="s">
        <v>13</v>
      </c>
      <c r="E23" s="41">
        <f>Пр3_вср25_26!F23</f>
        <v>13002267.550000001</v>
      </c>
      <c r="F23" s="41">
        <f>Пр3_вср25_26!G23</f>
        <v>13515158.25</v>
      </c>
    </row>
    <row r="24" spans="1:6" ht="24" x14ac:dyDescent="0.25">
      <c r="A24" s="21" t="s">
        <v>16</v>
      </c>
      <c r="B24" s="143" t="s">
        <v>15</v>
      </c>
      <c r="C24" s="143" t="s">
        <v>152</v>
      </c>
      <c r="D24" s="143" t="s">
        <v>17</v>
      </c>
      <c r="E24" s="41">
        <f t="shared" ref="E24:F24" si="0">E25</f>
        <v>2524782</v>
      </c>
      <c r="F24" s="41">
        <f t="shared" si="0"/>
        <v>2578518</v>
      </c>
    </row>
    <row r="25" spans="1:6" ht="36" x14ac:dyDescent="0.25">
      <c r="A25" s="21" t="s">
        <v>18</v>
      </c>
      <c r="B25" s="143" t="s">
        <v>15</v>
      </c>
      <c r="C25" s="143" t="s">
        <v>152</v>
      </c>
      <c r="D25" s="143" t="s">
        <v>19</v>
      </c>
      <c r="E25" s="41">
        <f>Пр3_вср25_26!F25</f>
        <v>2524782</v>
      </c>
      <c r="F25" s="41">
        <f>Пр3_вср25_26!G25</f>
        <v>2578518</v>
      </c>
    </row>
    <row r="26" spans="1:6" ht="24" x14ac:dyDescent="0.25">
      <c r="A26" s="21" t="s">
        <v>63</v>
      </c>
      <c r="B26" s="143" t="s">
        <v>15</v>
      </c>
      <c r="C26" s="143" t="s">
        <v>152</v>
      </c>
      <c r="D26" s="143" t="s">
        <v>98</v>
      </c>
      <c r="E26" s="41">
        <f>E27</f>
        <v>0</v>
      </c>
      <c r="F26" s="41">
        <f>F27</f>
        <v>0</v>
      </c>
    </row>
    <row r="27" spans="1:6" ht="24" x14ac:dyDescent="0.25">
      <c r="A27" s="21" t="s">
        <v>392</v>
      </c>
      <c r="B27" s="143" t="s">
        <v>15</v>
      </c>
      <c r="C27" s="143" t="s">
        <v>152</v>
      </c>
      <c r="D27" s="143" t="s">
        <v>391</v>
      </c>
      <c r="E27" s="41">
        <f>Пр3_вср25_26!F27</f>
        <v>0</v>
      </c>
      <c r="F27" s="41">
        <f>Пр3_вср25_26!G27</f>
        <v>0</v>
      </c>
    </row>
    <row r="28" spans="1:6" x14ac:dyDescent="0.25">
      <c r="A28" s="21" t="s">
        <v>20</v>
      </c>
      <c r="B28" s="143" t="s">
        <v>15</v>
      </c>
      <c r="C28" s="143" t="s">
        <v>152</v>
      </c>
      <c r="D28" s="143" t="s">
        <v>21</v>
      </c>
      <c r="E28" s="41">
        <f t="shared" ref="E28:F28" si="1">E29</f>
        <v>0</v>
      </c>
      <c r="F28" s="41">
        <f t="shared" si="1"/>
        <v>0</v>
      </c>
    </row>
    <row r="29" spans="1:6" x14ac:dyDescent="0.25">
      <c r="A29" s="21" t="s">
        <v>22</v>
      </c>
      <c r="B29" s="143" t="s">
        <v>15</v>
      </c>
      <c r="C29" s="143" t="s">
        <v>152</v>
      </c>
      <c r="D29" s="143" t="s">
        <v>23</v>
      </c>
      <c r="E29" s="41">
        <f>Пр3_вср25_26!F29</f>
        <v>0</v>
      </c>
      <c r="F29" s="41">
        <f>Пр3_вср25_26!G29</f>
        <v>0</v>
      </c>
    </row>
    <row r="30" spans="1:6" ht="24" x14ac:dyDescent="0.25">
      <c r="A30" s="23" t="s">
        <v>156</v>
      </c>
      <c r="B30" s="143" t="s">
        <v>15</v>
      </c>
      <c r="C30" s="143" t="s">
        <v>111</v>
      </c>
      <c r="D30" s="143"/>
      <c r="E30" s="41">
        <f>E31</f>
        <v>1002329.28</v>
      </c>
      <c r="F30" s="41">
        <f>F31</f>
        <v>1042422.46</v>
      </c>
    </row>
    <row r="31" spans="1:6" x14ac:dyDescent="0.25">
      <c r="A31" s="17" t="s">
        <v>24</v>
      </c>
      <c r="B31" s="143" t="s">
        <v>15</v>
      </c>
      <c r="C31" s="143" t="s">
        <v>81</v>
      </c>
      <c r="D31" s="143"/>
      <c r="E31" s="41">
        <f>E32</f>
        <v>1002329.28</v>
      </c>
      <c r="F31" s="41">
        <f>F32</f>
        <v>1042422.46</v>
      </c>
    </row>
    <row r="32" spans="1:6" ht="60" x14ac:dyDescent="0.25">
      <c r="A32" s="21" t="s">
        <v>10</v>
      </c>
      <c r="B32" s="143" t="s">
        <v>15</v>
      </c>
      <c r="C32" s="143" t="s">
        <v>81</v>
      </c>
      <c r="D32" s="143" t="s">
        <v>11</v>
      </c>
      <c r="E32" s="41">
        <f t="shared" ref="E32:F32" si="2">E33</f>
        <v>1002329.28</v>
      </c>
      <c r="F32" s="41">
        <f t="shared" si="2"/>
        <v>1042422.46</v>
      </c>
    </row>
    <row r="33" spans="1:6" ht="24" x14ac:dyDescent="0.25">
      <c r="A33" s="21" t="s">
        <v>12</v>
      </c>
      <c r="B33" s="143" t="s">
        <v>15</v>
      </c>
      <c r="C33" s="143" t="s">
        <v>81</v>
      </c>
      <c r="D33" s="143" t="s">
        <v>13</v>
      </c>
      <c r="E33" s="41">
        <f>Пр3_вср25_26!F33</f>
        <v>1002329.28</v>
      </c>
      <c r="F33" s="41">
        <f>Пр3_вср25_26!G33</f>
        <v>1042422.46</v>
      </c>
    </row>
    <row r="34" spans="1:6" ht="24" hidden="1" x14ac:dyDescent="0.25">
      <c r="A34" s="15" t="s">
        <v>216</v>
      </c>
      <c r="B34" s="156" t="s">
        <v>217</v>
      </c>
      <c r="C34" s="156"/>
      <c r="D34" s="156"/>
      <c r="E34" s="40">
        <f>E35</f>
        <v>0</v>
      </c>
      <c r="F34" s="40">
        <f>F35</f>
        <v>0</v>
      </c>
    </row>
    <row r="35" spans="1:6" ht="24" hidden="1" x14ac:dyDescent="0.25">
      <c r="A35" s="21" t="s">
        <v>218</v>
      </c>
      <c r="B35" s="143" t="s">
        <v>217</v>
      </c>
      <c r="C35" s="143" t="s">
        <v>219</v>
      </c>
      <c r="D35" s="143"/>
      <c r="E35" s="41">
        <f>E36</f>
        <v>0</v>
      </c>
      <c r="F35" s="41">
        <f>F36</f>
        <v>0</v>
      </c>
    </row>
    <row r="36" spans="1:6" hidden="1" x14ac:dyDescent="0.25">
      <c r="A36" s="21" t="s">
        <v>220</v>
      </c>
      <c r="B36" s="143" t="s">
        <v>217</v>
      </c>
      <c r="C36" s="143" t="s">
        <v>221</v>
      </c>
      <c r="D36" s="143"/>
      <c r="E36" s="41">
        <f>E37+E39</f>
        <v>0</v>
      </c>
      <c r="F36" s="41">
        <f>F37+F39</f>
        <v>0</v>
      </c>
    </row>
    <row r="37" spans="1:6" ht="24" hidden="1" x14ac:dyDescent="0.25">
      <c r="A37" s="21" t="s">
        <v>16</v>
      </c>
      <c r="B37" s="143" t="s">
        <v>217</v>
      </c>
      <c r="C37" s="143" t="s">
        <v>221</v>
      </c>
      <c r="D37" s="143" t="s">
        <v>17</v>
      </c>
      <c r="E37" s="41">
        <f>E38</f>
        <v>0</v>
      </c>
      <c r="F37" s="41">
        <f>F38</f>
        <v>0</v>
      </c>
    </row>
    <row r="38" spans="1:6" ht="36" hidden="1" x14ac:dyDescent="0.25">
      <c r="A38" s="24" t="s">
        <v>18</v>
      </c>
      <c r="B38" s="143" t="s">
        <v>217</v>
      </c>
      <c r="C38" s="143" t="s">
        <v>221</v>
      </c>
      <c r="D38" s="143" t="s">
        <v>19</v>
      </c>
      <c r="E38" s="41">
        <f>Пр3_вср25_26!F38</f>
        <v>0</v>
      </c>
      <c r="F38" s="41">
        <f>Пр3_вср25_26!G38</f>
        <v>0</v>
      </c>
    </row>
    <row r="39" spans="1:6" hidden="1" x14ac:dyDescent="0.25">
      <c r="A39" s="25" t="s">
        <v>20</v>
      </c>
      <c r="B39" s="143" t="s">
        <v>217</v>
      </c>
      <c r="C39" s="143" t="s">
        <v>221</v>
      </c>
      <c r="D39" s="143" t="s">
        <v>21</v>
      </c>
      <c r="E39" s="41">
        <f>E40</f>
        <v>0</v>
      </c>
      <c r="F39" s="41">
        <f>F40</f>
        <v>0</v>
      </c>
    </row>
    <row r="40" spans="1:6" ht="24" hidden="1" x14ac:dyDescent="0.25">
      <c r="A40" s="25" t="s">
        <v>233</v>
      </c>
      <c r="B40" s="143" t="s">
        <v>217</v>
      </c>
      <c r="C40" s="143" t="s">
        <v>221</v>
      </c>
      <c r="D40" s="143" t="s">
        <v>231</v>
      </c>
      <c r="E40" s="41">
        <f>Пр3_вср25_26!F40</f>
        <v>0</v>
      </c>
      <c r="F40" s="41">
        <f>Пр3_вср25_26!G40</f>
        <v>0</v>
      </c>
    </row>
    <row r="41" spans="1:6" x14ac:dyDescent="0.25">
      <c r="A41" s="15" t="s">
        <v>82</v>
      </c>
      <c r="B41" s="156" t="s">
        <v>25</v>
      </c>
      <c r="C41" s="156"/>
      <c r="D41" s="156"/>
      <c r="E41" s="40">
        <f t="shared" ref="E41:F43" si="3">E42</f>
        <v>200000</v>
      </c>
      <c r="F41" s="40">
        <f t="shared" si="3"/>
        <v>200000</v>
      </c>
    </row>
    <row r="42" spans="1:6" ht="36" x14ac:dyDescent="0.25">
      <c r="A42" s="26" t="s">
        <v>192</v>
      </c>
      <c r="B42" s="143" t="s">
        <v>25</v>
      </c>
      <c r="C42" s="143" t="s">
        <v>93</v>
      </c>
      <c r="D42" s="143"/>
      <c r="E42" s="41">
        <f t="shared" si="3"/>
        <v>200000</v>
      </c>
      <c r="F42" s="41">
        <f t="shared" si="3"/>
        <v>200000</v>
      </c>
    </row>
    <row r="43" spans="1:6" ht="36" x14ac:dyDescent="0.25">
      <c r="A43" s="23" t="s">
        <v>161</v>
      </c>
      <c r="B43" s="143" t="s">
        <v>25</v>
      </c>
      <c r="C43" s="143" t="s">
        <v>126</v>
      </c>
      <c r="D43" s="143"/>
      <c r="E43" s="41">
        <f t="shared" si="3"/>
        <v>200000</v>
      </c>
      <c r="F43" s="41">
        <f t="shared" si="3"/>
        <v>200000</v>
      </c>
    </row>
    <row r="44" spans="1:6" x14ac:dyDescent="0.25">
      <c r="A44" s="27" t="s">
        <v>82</v>
      </c>
      <c r="B44" s="143" t="s">
        <v>25</v>
      </c>
      <c r="C44" s="143" t="s">
        <v>252</v>
      </c>
      <c r="D44" s="143"/>
      <c r="E44" s="41">
        <f t="shared" ref="E44:F45" si="4">E45</f>
        <v>200000</v>
      </c>
      <c r="F44" s="41">
        <f t="shared" si="4"/>
        <v>200000</v>
      </c>
    </row>
    <row r="45" spans="1:6" x14ac:dyDescent="0.25">
      <c r="A45" s="27" t="s">
        <v>20</v>
      </c>
      <c r="B45" s="143" t="s">
        <v>25</v>
      </c>
      <c r="C45" s="143" t="s">
        <v>252</v>
      </c>
      <c r="D45" s="143">
        <v>800</v>
      </c>
      <c r="E45" s="41">
        <f t="shared" si="4"/>
        <v>200000</v>
      </c>
      <c r="F45" s="41">
        <f t="shared" si="4"/>
        <v>200000</v>
      </c>
    </row>
    <row r="46" spans="1:6" x14ac:dyDescent="0.25">
      <c r="A46" s="27" t="s">
        <v>26</v>
      </c>
      <c r="B46" s="143" t="s">
        <v>25</v>
      </c>
      <c r="C46" s="143" t="s">
        <v>252</v>
      </c>
      <c r="D46" s="151">
        <v>870</v>
      </c>
      <c r="E46" s="41">
        <f>Пр3_вср25_26!F46</f>
        <v>200000</v>
      </c>
      <c r="F46" s="41">
        <f>Пр3_вср25_26!G46</f>
        <v>200000</v>
      </c>
    </row>
    <row r="47" spans="1:6" x14ac:dyDescent="0.25">
      <c r="A47" s="15" t="s">
        <v>27</v>
      </c>
      <c r="B47" s="156" t="s">
        <v>28</v>
      </c>
      <c r="C47" s="156"/>
      <c r="D47" s="156"/>
      <c r="E47" s="40">
        <f>E48+E61+E82+E104</f>
        <v>29134810.300000001</v>
      </c>
      <c r="F47" s="40">
        <f>F48+F61+F82+F104</f>
        <v>29276748.300000001</v>
      </c>
    </row>
    <row r="48" spans="1:6" ht="36" x14ac:dyDescent="0.25">
      <c r="A48" s="22" t="s">
        <v>86</v>
      </c>
      <c r="B48" s="143" t="s">
        <v>28</v>
      </c>
      <c r="C48" s="143" t="s">
        <v>83</v>
      </c>
      <c r="D48" s="143"/>
      <c r="E48" s="41">
        <f>E49</f>
        <v>11962762.300000001</v>
      </c>
      <c r="F48" s="41">
        <f>F49</f>
        <v>11966262.300000001</v>
      </c>
    </row>
    <row r="49" spans="1:6" ht="36" x14ac:dyDescent="0.25">
      <c r="A49" s="28" t="s">
        <v>158</v>
      </c>
      <c r="B49" s="143" t="s">
        <v>28</v>
      </c>
      <c r="C49" s="158" t="s">
        <v>118</v>
      </c>
      <c r="D49" s="143"/>
      <c r="E49" s="41">
        <f>E50+E53</f>
        <v>11962762.300000001</v>
      </c>
      <c r="F49" s="41">
        <f>F50+F53</f>
        <v>11966262.300000001</v>
      </c>
    </row>
    <row r="50" spans="1:6" ht="36" x14ac:dyDescent="0.25">
      <c r="A50" s="24" t="s">
        <v>29</v>
      </c>
      <c r="B50" s="143" t="s">
        <v>28</v>
      </c>
      <c r="C50" s="158" t="s">
        <v>119</v>
      </c>
      <c r="D50" s="143"/>
      <c r="E50" s="41">
        <f>E51</f>
        <v>10781262.300000001</v>
      </c>
      <c r="F50" s="41">
        <f>F51</f>
        <v>10781262.300000001</v>
      </c>
    </row>
    <row r="51" spans="1:6" ht="60" x14ac:dyDescent="0.25">
      <c r="A51" s="24" t="s">
        <v>30</v>
      </c>
      <c r="B51" s="143" t="s">
        <v>28</v>
      </c>
      <c r="C51" s="158" t="s">
        <v>119</v>
      </c>
      <c r="D51" s="143" t="s">
        <v>11</v>
      </c>
      <c r="E51" s="41">
        <f t="shared" ref="E51:F51" si="5">E52</f>
        <v>10781262.300000001</v>
      </c>
      <c r="F51" s="41">
        <f t="shared" si="5"/>
        <v>10781262.300000001</v>
      </c>
    </row>
    <row r="52" spans="1:6" ht="24" x14ac:dyDescent="0.25">
      <c r="A52" s="24" t="s">
        <v>31</v>
      </c>
      <c r="B52" s="143" t="s">
        <v>28</v>
      </c>
      <c r="C52" s="158" t="s">
        <v>119</v>
      </c>
      <c r="D52" s="143" t="s">
        <v>13</v>
      </c>
      <c r="E52" s="41">
        <f>Пр3_вср25_26!F52</f>
        <v>10781262.300000001</v>
      </c>
      <c r="F52" s="41">
        <f>Пр3_вср25_26!G52</f>
        <v>10781262.300000001</v>
      </c>
    </row>
    <row r="53" spans="1:6" ht="36" x14ac:dyDescent="0.25">
      <c r="A53" s="24" t="s">
        <v>84</v>
      </c>
      <c r="B53" s="143" t="s">
        <v>28</v>
      </c>
      <c r="C53" s="158" t="s">
        <v>121</v>
      </c>
      <c r="D53" s="143"/>
      <c r="E53" s="41">
        <f>E54</f>
        <v>1181500</v>
      </c>
      <c r="F53" s="41">
        <f>F54</f>
        <v>1185000</v>
      </c>
    </row>
    <row r="54" spans="1:6" ht="24" x14ac:dyDescent="0.25">
      <c r="A54" s="24" t="s">
        <v>32</v>
      </c>
      <c r="B54" s="143" t="s">
        <v>28</v>
      </c>
      <c r="C54" s="158" t="s">
        <v>121</v>
      </c>
      <c r="D54" s="143" t="s">
        <v>17</v>
      </c>
      <c r="E54" s="41">
        <f t="shared" ref="E54:F54" si="6">E55</f>
        <v>1181500</v>
      </c>
      <c r="F54" s="41">
        <f t="shared" si="6"/>
        <v>1185000</v>
      </c>
    </row>
    <row r="55" spans="1:6" ht="36" x14ac:dyDescent="0.25">
      <c r="A55" s="29" t="s">
        <v>18</v>
      </c>
      <c r="B55" s="143" t="s">
        <v>28</v>
      </c>
      <c r="C55" s="158" t="s">
        <v>121</v>
      </c>
      <c r="D55" s="143" t="s">
        <v>19</v>
      </c>
      <c r="E55" s="41">
        <f>Пр3_вср25_26!F55</f>
        <v>1181500</v>
      </c>
      <c r="F55" s="41">
        <f>Пр3_вср25_26!G55</f>
        <v>1185000</v>
      </c>
    </row>
    <row r="56" spans="1:6" ht="60" hidden="1" x14ac:dyDescent="0.25">
      <c r="A56" s="22" t="s">
        <v>105</v>
      </c>
      <c r="B56" s="143" t="s">
        <v>28</v>
      </c>
      <c r="C56" s="143" t="s">
        <v>210</v>
      </c>
      <c r="D56" s="143"/>
      <c r="E56" s="41">
        <f t="shared" ref="E56:F59" si="7">E57</f>
        <v>0</v>
      </c>
      <c r="F56" s="41">
        <f t="shared" si="7"/>
        <v>0</v>
      </c>
    </row>
    <row r="57" spans="1:6" ht="24" hidden="1" x14ac:dyDescent="0.25">
      <c r="A57" s="30" t="s">
        <v>169</v>
      </c>
      <c r="B57" s="143" t="s">
        <v>28</v>
      </c>
      <c r="C57" s="158" t="s">
        <v>154</v>
      </c>
      <c r="D57" s="143"/>
      <c r="E57" s="41">
        <f t="shared" si="7"/>
        <v>0</v>
      </c>
      <c r="F57" s="41">
        <f t="shared" si="7"/>
        <v>0</v>
      </c>
    </row>
    <row r="58" spans="1:6" hidden="1" x14ac:dyDescent="0.25">
      <c r="A58" s="21" t="s">
        <v>104</v>
      </c>
      <c r="B58" s="143" t="s">
        <v>28</v>
      </c>
      <c r="C58" s="158" t="s">
        <v>155</v>
      </c>
      <c r="D58" s="143"/>
      <c r="E58" s="41">
        <f t="shared" si="7"/>
        <v>0</v>
      </c>
      <c r="F58" s="41">
        <f t="shared" si="7"/>
        <v>0</v>
      </c>
    </row>
    <row r="59" spans="1:6" ht="24" hidden="1" x14ac:dyDescent="0.25">
      <c r="A59" s="21" t="s">
        <v>16</v>
      </c>
      <c r="B59" s="143" t="s">
        <v>28</v>
      </c>
      <c r="C59" s="158" t="s">
        <v>155</v>
      </c>
      <c r="D59" s="143" t="s">
        <v>17</v>
      </c>
      <c r="E59" s="41">
        <f t="shared" si="7"/>
        <v>0</v>
      </c>
      <c r="F59" s="41">
        <f t="shared" si="7"/>
        <v>0</v>
      </c>
    </row>
    <row r="60" spans="1:6" ht="36" hidden="1" x14ac:dyDescent="0.25">
      <c r="A60" s="21" t="s">
        <v>18</v>
      </c>
      <c r="B60" s="143" t="s">
        <v>28</v>
      </c>
      <c r="C60" s="158" t="s">
        <v>155</v>
      </c>
      <c r="D60" s="143" t="s">
        <v>19</v>
      </c>
      <c r="E60" s="41">
        <f>Пр3_вср25_26!F60</f>
        <v>0</v>
      </c>
      <c r="F60" s="41">
        <f>Пр3_вср25_26!G60</f>
        <v>0</v>
      </c>
    </row>
    <row r="61" spans="1:6" ht="48" x14ac:dyDescent="0.25">
      <c r="A61" s="22" t="s">
        <v>253</v>
      </c>
      <c r="B61" s="159" t="s">
        <v>28</v>
      </c>
      <c r="C61" s="159" t="s">
        <v>92</v>
      </c>
      <c r="D61" s="159"/>
      <c r="E61" s="42">
        <f>E62+E66+E70+E74</f>
        <v>4350000</v>
      </c>
      <c r="F61" s="42">
        <f>F62+F66+F70+F74</f>
        <v>4350000</v>
      </c>
    </row>
    <row r="62" spans="1:6" ht="36" x14ac:dyDescent="0.25">
      <c r="A62" s="23" t="s">
        <v>200</v>
      </c>
      <c r="B62" s="143" t="s">
        <v>28</v>
      </c>
      <c r="C62" s="143" t="s">
        <v>201</v>
      </c>
      <c r="D62" s="143"/>
      <c r="E62" s="41">
        <f t="shared" ref="E62:F64" si="8">E63</f>
        <v>1000000</v>
      </c>
      <c r="F62" s="41">
        <f t="shared" si="8"/>
        <v>1000000</v>
      </c>
    </row>
    <row r="63" spans="1:6" ht="24" x14ac:dyDescent="0.25">
      <c r="A63" s="31" t="s">
        <v>182</v>
      </c>
      <c r="B63" s="143" t="s">
        <v>28</v>
      </c>
      <c r="C63" s="143" t="s">
        <v>122</v>
      </c>
      <c r="D63" s="151"/>
      <c r="E63" s="41">
        <f t="shared" si="8"/>
        <v>1000000</v>
      </c>
      <c r="F63" s="41">
        <f t="shared" si="8"/>
        <v>1000000</v>
      </c>
    </row>
    <row r="64" spans="1:6" ht="24" x14ac:dyDescent="0.25">
      <c r="A64" s="21" t="s">
        <v>16</v>
      </c>
      <c r="B64" s="143" t="s">
        <v>28</v>
      </c>
      <c r="C64" s="143" t="s">
        <v>122</v>
      </c>
      <c r="D64" s="151">
        <v>200</v>
      </c>
      <c r="E64" s="41">
        <f t="shared" si="8"/>
        <v>1000000</v>
      </c>
      <c r="F64" s="41">
        <f t="shared" si="8"/>
        <v>1000000</v>
      </c>
    </row>
    <row r="65" spans="1:6" ht="36" x14ac:dyDescent="0.25">
      <c r="A65" s="31" t="s">
        <v>18</v>
      </c>
      <c r="B65" s="143" t="s">
        <v>28</v>
      </c>
      <c r="C65" s="143" t="s">
        <v>122</v>
      </c>
      <c r="D65" s="151">
        <v>240</v>
      </c>
      <c r="E65" s="41">
        <f>Пр3_вср25_26!F65</f>
        <v>1000000</v>
      </c>
      <c r="F65" s="41">
        <f>Пр3_вср25_26!G65</f>
        <v>1000000</v>
      </c>
    </row>
    <row r="66" spans="1:6" ht="36" x14ac:dyDescent="0.25">
      <c r="A66" s="23" t="s">
        <v>202</v>
      </c>
      <c r="B66" s="143" t="s">
        <v>28</v>
      </c>
      <c r="C66" s="143" t="s">
        <v>184</v>
      </c>
      <c r="D66" s="143"/>
      <c r="E66" s="41">
        <f t="shared" ref="E66:F68" si="9">E67</f>
        <v>1100000</v>
      </c>
      <c r="F66" s="41">
        <f t="shared" si="9"/>
        <v>1100000</v>
      </c>
    </row>
    <row r="67" spans="1:6" ht="24" x14ac:dyDescent="0.25">
      <c r="A67" s="21" t="s">
        <v>183</v>
      </c>
      <c r="B67" s="143" t="s">
        <v>28</v>
      </c>
      <c r="C67" s="143" t="s">
        <v>185</v>
      </c>
      <c r="D67" s="151"/>
      <c r="E67" s="41">
        <f t="shared" si="9"/>
        <v>1100000</v>
      </c>
      <c r="F67" s="41">
        <f t="shared" si="9"/>
        <v>1100000</v>
      </c>
    </row>
    <row r="68" spans="1:6" ht="24" x14ac:dyDescent="0.25">
      <c r="A68" s="21" t="s">
        <v>16</v>
      </c>
      <c r="B68" s="143" t="s">
        <v>28</v>
      </c>
      <c r="C68" s="143" t="s">
        <v>185</v>
      </c>
      <c r="D68" s="151">
        <v>200</v>
      </c>
      <c r="E68" s="41">
        <f t="shared" si="9"/>
        <v>1100000</v>
      </c>
      <c r="F68" s="41">
        <f t="shared" si="9"/>
        <v>1100000</v>
      </c>
    </row>
    <row r="69" spans="1:6" ht="36" x14ac:dyDescent="0.25">
      <c r="A69" s="31" t="s">
        <v>18</v>
      </c>
      <c r="B69" s="143" t="s">
        <v>28</v>
      </c>
      <c r="C69" s="143" t="s">
        <v>185</v>
      </c>
      <c r="D69" s="151">
        <v>240</v>
      </c>
      <c r="E69" s="41">
        <f>Пр3_вср25_26!F69</f>
        <v>1100000</v>
      </c>
      <c r="F69" s="41">
        <f>Пр3_вср25_26!G69</f>
        <v>1100000</v>
      </c>
    </row>
    <row r="70" spans="1:6" ht="24" x14ac:dyDescent="0.25">
      <c r="A70" s="23" t="s">
        <v>204</v>
      </c>
      <c r="B70" s="160" t="s">
        <v>28</v>
      </c>
      <c r="C70" s="160" t="s">
        <v>203</v>
      </c>
      <c r="D70" s="160"/>
      <c r="E70" s="43">
        <f t="shared" ref="E70:F72" si="10">E71</f>
        <v>1250000</v>
      </c>
      <c r="F70" s="43">
        <f t="shared" si="10"/>
        <v>1250000</v>
      </c>
    </row>
    <row r="71" spans="1:6" ht="24" x14ac:dyDescent="0.25">
      <c r="A71" s="21" t="s">
        <v>186</v>
      </c>
      <c r="B71" s="143" t="s">
        <v>28</v>
      </c>
      <c r="C71" s="143" t="s">
        <v>187</v>
      </c>
      <c r="D71" s="151"/>
      <c r="E71" s="41">
        <f t="shared" si="10"/>
        <v>1250000</v>
      </c>
      <c r="F71" s="41">
        <f t="shared" si="10"/>
        <v>1250000</v>
      </c>
    </row>
    <row r="72" spans="1:6" ht="24" x14ac:dyDescent="0.25">
      <c r="A72" s="21" t="s">
        <v>16</v>
      </c>
      <c r="B72" s="143" t="s">
        <v>28</v>
      </c>
      <c r="C72" s="143" t="s">
        <v>187</v>
      </c>
      <c r="D72" s="151">
        <v>200</v>
      </c>
      <c r="E72" s="41">
        <f t="shared" si="10"/>
        <v>1250000</v>
      </c>
      <c r="F72" s="41">
        <f t="shared" si="10"/>
        <v>1250000</v>
      </c>
    </row>
    <row r="73" spans="1:6" ht="36" x14ac:dyDescent="0.25">
      <c r="A73" s="31" t="s">
        <v>18</v>
      </c>
      <c r="B73" s="143" t="s">
        <v>28</v>
      </c>
      <c r="C73" s="143" t="s">
        <v>187</v>
      </c>
      <c r="D73" s="151">
        <v>240</v>
      </c>
      <c r="E73" s="41">
        <f>Пр3_вср25_26!F73</f>
        <v>1250000</v>
      </c>
      <c r="F73" s="41">
        <f>Пр3_вср25_26!G73</f>
        <v>1250000</v>
      </c>
    </row>
    <row r="74" spans="1:6" ht="24" x14ac:dyDescent="0.25">
      <c r="A74" s="23" t="s">
        <v>205</v>
      </c>
      <c r="B74" s="143" t="s">
        <v>28</v>
      </c>
      <c r="C74" s="143" t="s">
        <v>206</v>
      </c>
      <c r="D74" s="143"/>
      <c r="E74" s="41">
        <f>E75</f>
        <v>1000000</v>
      </c>
      <c r="F74" s="41">
        <f>F75</f>
        <v>1000000</v>
      </c>
    </row>
    <row r="75" spans="1:6" x14ac:dyDescent="0.25">
      <c r="A75" s="21" t="s">
        <v>188</v>
      </c>
      <c r="B75" s="161" t="s">
        <v>28</v>
      </c>
      <c r="C75" s="161" t="s">
        <v>189</v>
      </c>
      <c r="D75" s="151"/>
      <c r="E75" s="41">
        <f>E76+E80+E78</f>
        <v>1000000</v>
      </c>
      <c r="F75" s="41">
        <f>F76+F80+F78</f>
        <v>1000000</v>
      </c>
    </row>
    <row r="76" spans="1:6" ht="24" x14ac:dyDescent="0.25">
      <c r="A76" s="21" t="s">
        <v>16</v>
      </c>
      <c r="B76" s="161" t="s">
        <v>28</v>
      </c>
      <c r="C76" s="161" t="s">
        <v>189</v>
      </c>
      <c r="D76" s="151">
        <v>200</v>
      </c>
      <c r="E76" s="41">
        <f>E77</f>
        <v>1000000</v>
      </c>
      <c r="F76" s="41">
        <f>F77</f>
        <v>1000000</v>
      </c>
    </row>
    <row r="77" spans="1:6" ht="36" x14ac:dyDescent="0.25">
      <c r="A77" s="31" t="s">
        <v>18</v>
      </c>
      <c r="B77" s="161" t="s">
        <v>28</v>
      </c>
      <c r="C77" s="161" t="s">
        <v>189</v>
      </c>
      <c r="D77" s="151">
        <v>240</v>
      </c>
      <c r="E77" s="41">
        <f>Пр3_вср25_26!F77</f>
        <v>1000000</v>
      </c>
      <c r="F77" s="41">
        <f>Пр3_вср25_26!G77</f>
        <v>1000000</v>
      </c>
    </row>
    <row r="78" spans="1:6" ht="24" hidden="1" x14ac:dyDescent="0.25">
      <c r="A78" s="184" t="s">
        <v>63</v>
      </c>
      <c r="B78" s="161" t="s">
        <v>28</v>
      </c>
      <c r="C78" s="161" t="s">
        <v>189</v>
      </c>
      <c r="D78" s="151">
        <v>300</v>
      </c>
      <c r="E78" s="41">
        <f>E79</f>
        <v>0</v>
      </c>
      <c r="F78" s="41">
        <f>F79</f>
        <v>0</v>
      </c>
    </row>
    <row r="79" spans="1:6" hidden="1" x14ac:dyDescent="0.25">
      <c r="A79" s="184" t="s">
        <v>64</v>
      </c>
      <c r="B79" s="161" t="s">
        <v>28</v>
      </c>
      <c r="C79" s="161" t="s">
        <v>189</v>
      </c>
      <c r="D79" s="151">
        <v>360</v>
      </c>
      <c r="E79" s="41">
        <f>Пр3_вср25_26!F79</f>
        <v>0</v>
      </c>
      <c r="F79" s="41">
        <f>Пр3_вср25_26!G79</f>
        <v>0</v>
      </c>
    </row>
    <row r="80" spans="1:6" hidden="1" x14ac:dyDescent="0.25">
      <c r="A80" s="17" t="s">
        <v>20</v>
      </c>
      <c r="B80" s="161" t="s">
        <v>28</v>
      </c>
      <c r="C80" s="161" t="s">
        <v>189</v>
      </c>
      <c r="D80" s="151">
        <v>800</v>
      </c>
      <c r="E80" s="41">
        <f>E81</f>
        <v>0</v>
      </c>
      <c r="F80" s="41">
        <f>F81</f>
        <v>0</v>
      </c>
    </row>
    <row r="81" spans="1:6" hidden="1" x14ac:dyDescent="0.25">
      <c r="A81" s="17" t="s">
        <v>22</v>
      </c>
      <c r="B81" s="161" t="s">
        <v>28</v>
      </c>
      <c r="C81" s="161" t="s">
        <v>189</v>
      </c>
      <c r="D81" s="151">
        <v>850</v>
      </c>
      <c r="E81" s="41">
        <f>Пр3_вср25_26!F81</f>
        <v>0</v>
      </c>
      <c r="F81" s="41">
        <f>Пр3_вср25_26!G81</f>
        <v>0</v>
      </c>
    </row>
    <row r="82" spans="1:6" ht="36" x14ac:dyDescent="0.25">
      <c r="A82" s="22" t="s">
        <v>195</v>
      </c>
      <c r="B82" s="143" t="s">
        <v>28</v>
      </c>
      <c r="C82" s="143" t="s">
        <v>80</v>
      </c>
      <c r="D82" s="143"/>
      <c r="E82" s="41">
        <f>E83</f>
        <v>12822048</v>
      </c>
      <c r="F82" s="41">
        <f>F83</f>
        <v>12960486</v>
      </c>
    </row>
    <row r="83" spans="1:6" ht="24" x14ac:dyDescent="0.25">
      <c r="A83" s="23" t="s">
        <v>159</v>
      </c>
      <c r="B83" s="143" t="s">
        <v>28</v>
      </c>
      <c r="C83" s="143" t="s">
        <v>124</v>
      </c>
      <c r="D83" s="143"/>
      <c r="E83" s="41">
        <f>E87+E98+E101+E84</f>
        <v>12822048</v>
      </c>
      <c r="F83" s="41">
        <f>F87+F98+F101+F84</f>
        <v>12960486</v>
      </c>
    </row>
    <row r="84" spans="1:6" ht="36" hidden="1" x14ac:dyDescent="0.25">
      <c r="A84" s="23" t="s">
        <v>442</v>
      </c>
      <c r="B84" s="143" t="s">
        <v>28</v>
      </c>
      <c r="C84" s="143" t="s">
        <v>441</v>
      </c>
      <c r="D84" s="143"/>
      <c r="E84" s="41">
        <f>E85</f>
        <v>0</v>
      </c>
      <c r="F84" s="41">
        <f>F85</f>
        <v>0</v>
      </c>
    </row>
    <row r="85" spans="1:6" ht="24" hidden="1" x14ac:dyDescent="0.25">
      <c r="A85" s="27" t="s">
        <v>32</v>
      </c>
      <c r="B85" s="143" t="s">
        <v>28</v>
      </c>
      <c r="C85" s="143" t="s">
        <v>441</v>
      </c>
      <c r="D85" s="143" t="s">
        <v>17</v>
      </c>
      <c r="E85" s="41">
        <f>E86</f>
        <v>0</v>
      </c>
      <c r="F85" s="41">
        <f>F86</f>
        <v>0</v>
      </c>
    </row>
    <row r="86" spans="1:6" ht="36" hidden="1" x14ac:dyDescent="0.25">
      <c r="A86" s="27" t="s">
        <v>34</v>
      </c>
      <c r="B86" s="143" t="s">
        <v>28</v>
      </c>
      <c r="C86" s="143" t="s">
        <v>441</v>
      </c>
      <c r="D86" s="143" t="s">
        <v>19</v>
      </c>
      <c r="E86" s="41">
        <f>Пр3_вср25_26!F86</f>
        <v>0</v>
      </c>
      <c r="F86" s="41">
        <f>Пр3_вср25_26!G86</f>
        <v>0</v>
      </c>
    </row>
    <row r="87" spans="1:6" x14ac:dyDescent="0.25">
      <c r="A87" s="27" t="s">
        <v>35</v>
      </c>
      <c r="B87" s="162" t="s">
        <v>28</v>
      </c>
      <c r="C87" s="143" t="s">
        <v>125</v>
      </c>
      <c r="D87" s="143"/>
      <c r="E87" s="41">
        <f>E88+E90+E92+E94</f>
        <v>3941611</v>
      </c>
      <c r="F87" s="41">
        <f>F88+F90+F92+F94</f>
        <v>4080049</v>
      </c>
    </row>
    <row r="88" spans="1:6" ht="24" x14ac:dyDescent="0.25">
      <c r="A88" s="27" t="s">
        <v>32</v>
      </c>
      <c r="B88" s="162" t="s">
        <v>28</v>
      </c>
      <c r="C88" s="143" t="s">
        <v>125</v>
      </c>
      <c r="D88" s="143" t="s">
        <v>17</v>
      </c>
      <c r="E88" s="41">
        <f t="shared" ref="E88:F88" si="11">E89</f>
        <v>3611611</v>
      </c>
      <c r="F88" s="41">
        <f t="shared" si="11"/>
        <v>3750049</v>
      </c>
    </row>
    <row r="89" spans="1:6" ht="36" x14ac:dyDescent="0.25">
      <c r="A89" s="27" t="s">
        <v>34</v>
      </c>
      <c r="B89" s="162" t="s">
        <v>28</v>
      </c>
      <c r="C89" s="143" t="s">
        <v>125</v>
      </c>
      <c r="D89" s="143" t="s">
        <v>19</v>
      </c>
      <c r="E89" s="41">
        <f>Пр3_вср25_26!F89</f>
        <v>3611611</v>
      </c>
      <c r="F89" s="41">
        <f>Пр3_вср25_26!G89</f>
        <v>3750049</v>
      </c>
    </row>
    <row r="90" spans="1:6" ht="24" x14ac:dyDescent="0.25">
      <c r="A90" s="17" t="s">
        <v>63</v>
      </c>
      <c r="B90" s="162" t="s">
        <v>28</v>
      </c>
      <c r="C90" s="143" t="s">
        <v>125</v>
      </c>
      <c r="D90" s="143" t="s">
        <v>98</v>
      </c>
      <c r="E90" s="41">
        <f>E91</f>
        <v>30000</v>
      </c>
      <c r="F90" s="41">
        <f>F91</f>
        <v>30000</v>
      </c>
    </row>
    <row r="91" spans="1:6" x14ac:dyDescent="0.25">
      <c r="A91" s="27" t="s">
        <v>64</v>
      </c>
      <c r="B91" s="162" t="s">
        <v>28</v>
      </c>
      <c r="C91" s="143" t="s">
        <v>125</v>
      </c>
      <c r="D91" s="143" t="s">
        <v>99</v>
      </c>
      <c r="E91" s="41">
        <f>Пр3_вср25_26!F91</f>
        <v>30000</v>
      </c>
      <c r="F91" s="41">
        <f>Пр3_вср25_26!G91</f>
        <v>30000</v>
      </c>
    </row>
    <row r="92" spans="1:6" ht="36" x14ac:dyDescent="0.25">
      <c r="A92" s="17" t="s">
        <v>262</v>
      </c>
      <c r="B92" s="162" t="s">
        <v>28</v>
      </c>
      <c r="C92" s="143" t="s">
        <v>125</v>
      </c>
      <c r="D92" s="143" t="s">
        <v>257</v>
      </c>
      <c r="E92" s="41">
        <f>E93</f>
        <v>100000</v>
      </c>
      <c r="F92" s="41">
        <f>F93</f>
        <v>100000</v>
      </c>
    </row>
    <row r="93" spans="1:6" ht="48" x14ac:dyDescent="0.25">
      <c r="A93" s="27" t="s">
        <v>263</v>
      </c>
      <c r="B93" s="162" t="s">
        <v>28</v>
      </c>
      <c r="C93" s="143" t="s">
        <v>125</v>
      </c>
      <c r="D93" s="143" t="s">
        <v>264</v>
      </c>
      <c r="E93" s="41">
        <f>Пр3_вср25_26!F93</f>
        <v>100000</v>
      </c>
      <c r="F93" s="41">
        <f>Пр3_вср25_26!G93</f>
        <v>100000</v>
      </c>
    </row>
    <row r="94" spans="1:6" x14ac:dyDescent="0.25">
      <c r="A94" s="25" t="s">
        <v>20</v>
      </c>
      <c r="B94" s="143" t="s">
        <v>28</v>
      </c>
      <c r="C94" s="143" t="s">
        <v>125</v>
      </c>
      <c r="D94" s="151">
        <v>800</v>
      </c>
      <c r="E94" s="41">
        <f>SUM(E95:E97)</f>
        <v>200000</v>
      </c>
      <c r="F94" s="41">
        <f>SUM(F95:F97)</f>
        <v>200000</v>
      </c>
    </row>
    <row r="95" spans="1:6" x14ac:dyDescent="0.25">
      <c r="A95" s="25" t="s">
        <v>211</v>
      </c>
      <c r="B95" s="143" t="s">
        <v>28</v>
      </c>
      <c r="C95" s="143" t="s">
        <v>125</v>
      </c>
      <c r="D95" s="151">
        <v>830</v>
      </c>
      <c r="E95" s="41">
        <f>Пр3_вср25_26!F95</f>
        <v>0</v>
      </c>
      <c r="F95" s="41">
        <f>Пр3_вср25_26!G95</f>
        <v>0</v>
      </c>
    </row>
    <row r="96" spans="1:6" x14ac:dyDescent="0.25">
      <c r="A96" s="32" t="s">
        <v>22</v>
      </c>
      <c r="B96" s="143" t="s">
        <v>28</v>
      </c>
      <c r="C96" s="143" t="s">
        <v>125</v>
      </c>
      <c r="D96" s="151">
        <v>850</v>
      </c>
      <c r="E96" s="41">
        <f>Пр3_вср25_26!F96</f>
        <v>200000</v>
      </c>
      <c r="F96" s="41">
        <f>Пр3_вср25_26!G96</f>
        <v>200000</v>
      </c>
    </row>
    <row r="97" spans="1:6" x14ac:dyDescent="0.25">
      <c r="A97" s="33" t="s">
        <v>234</v>
      </c>
      <c r="B97" s="143" t="s">
        <v>28</v>
      </c>
      <c r="C97" s="143" t="s">
        <v>125</v>
      </c>
      <c r="D97" s="151">
        <v>880</v>
      </c>
      <c r="E97" s="41">
        <f>Пр3_вср25_26!F97</f>
        <v>0</v>
      </c>
      <c r="F97" s="41">
        <f>Пр3_вср25_26!G97</f>
        <v>0</v>
      </c>
    </row>
    <row r="98" spans="1:6" ht="36" x14ac:dyDescent="0.25">
      <c r="A98" s="25" t="s">
        <v>265</v>
      </c>
      <c r="B98" s="143" t="s">
        <v>28</v>
      </c>
      <c r="C98" s="143" t="s">
        <v>266</v>
      </c>
      <c r="D98" s="151"/>
      <c r="E98" s="41">
        <f>E99</f>
        <v>8880437</v>
      </c>
      <c r="F98" s="41">
        <f>F99</f>
        <v>8880437</v>
      </c>
    </row>
    <row r="99" spans="1:6" ht="36" x14ac:dyDescent="0.25">
      <c r="A99" s="32" t="s">
        <v>262</v>
      </c>
      <c r="B99" s="143" t="s">
        <v>28</v>
      </c>
      <c r="C99" s="143" t="s">
        <v>266</v>
      </c>
      <c r="D99" s="151">
        <v>600</v>
      </c>
      <c r="E99" s="41">
        <f>E100</f>
        <v>8880437</v>
      </c>
      <c r="F99" s="41">
        <f>F100</f>
        <v>8880437</v>
      </c>
    </row>
    <row r="100" spans="1:6" x14ac:dyDescent="0.25">
      <c r="A100" s="33" t="s">
        <v>259</v>
      </c>
      <c r="B100" s="143" t="s">
        <v>28</v>
      </c>
      <c r="C100" s="143" t="s">
        <v>266</v>
      </c>
      <c r="D100" s="151">
        <v>610</v>
      </c>
      <c r="E100" s="41">
        <f>Пр3_вср25_26!F100</f>
        <v>8880437</v>
      </c>
      <c r="F100" s="41">
        <f>Пр3_вср25_26!G100</f>
        <v>8880437</v>
      </c>
    </row>
    <row r="101" spans="1:6" ht="24" hidden="1" x14ac:dyDescent="0.25">
      <c r="A101" s="25" t="s">
        <v>300</v>
      </c>
      <c r="B101" s="143" t="s">
        <v>28</v>
      </c>
      <c r="C101" s="143" t="s">
        <v>299</v>
      </c>
      <c r="D101" s="151"/>
      <c r="E101" s="41">
        <f>E102</f>
        <v>0</v>
      </c>
      <c r="F101" s="41">
        <f>F102</f>
        <v>0</v>
      </c>
    </row>
    <row r="102" spans="1:6" ht="24" hidden="1" x14ac:dyDescent="0.25">
      <c r="A102" s="27" t="s">
        <v>32</v>
      </c>
      <c r="B102" s="143" t="s">
        <v>28</v>
      </c>
      <c r="C102" s="143" t="s">
        <v>299</v>
      </c>
      <c r="D102" s="143" t="s">
        <v>17</v>
      </c>
      <c r="E102" s="41">
        <f>E103</f>
        <v>0</v>
      </c>
      <c r="F102" s="41">
        <f>F103</f>
        <v>0</v>
      </c>
    </row>
    <row r="103" spans="1:6" ht="36" hidden="1" x14ac:dyDescent="0.25">
      <c r="A103" s="27" t="s">
        <v>34</v>
      </c>
      <c r="B103" s="143" t="s">
        <v>28</v>
      </c>
      <c r="C103" s="143" t="s">
        <v>299</v>
      </c>
      <c r="D103" s="143" t="s">
        <v>19</v>
      </c>
      <c r="E103" s="41">
        <f>Пр3_вср25_26!F103</f>
        <v>0</v>
      </c>
      <c r="F103" s="41">
        <f>Пр3_вср25_26!G103</f>
        <v>0</v>
      </c>
    </row>
    <row r="104" spans="1:6" ht="36" hidden="1" x14ac:dyDescent="0.25">
      <c r="A104" s="33" t="s">
        <v>276</v>
      </c>
      <c r="B104" s="143" t="s">
        <v>28</v>
      </c>
      <c r="C104" s="143" t="s">
        <v>277</v>
      </c>
      <c r="D104" s="151"/>
      <c r="E104" s="41">
        <f>E105</f>
        <v>0</v>
      </c>
      <c r="F104" s="41">
        <f>F105</f>
        <v>0</v>
      </c>
    </row>
    <row r="105" spans="1:6" ht="60" hidden="1" x14ac:dyDescent="0.25">
      <c r="A105" s="24" t="s">
        <v>30</v>
      </c>
      <c r="B105" s="143" t="s">
        <v>28</v>
      </c>
      <c r="C105" s="143" t="s">
        <v>277</v>
      </c>
      <c r="D105" s="143" t="s">
        <v>11</v>
      </c>
      <c r="E105" s="41">
        <f>E106</f>
        <v>0</v>
      </c>
      <c r="F105" s="41">
        <f>F106</f>
        <v>0</v>
      </c>
    </row>
    <row r="106" spans="1:6" ht="24" hidden="1" x14ac:dyDescent="0.25">
      <c r="A106" s="29" t="s">
        <v>31</v>
      </c>
      <c r="B106" s="143" t="s">
        <v>28</v>
      </c>
      <c r="C106" s="143" t="s">
        <v>277</v>
      </c>
      <c r="D106" s="143" t="s">
        <v>13</v>
      </c>
      <c r="E106" s="41">
        <f>Пр3_вср25_26!F106</f>
        <v>0</v>
      </c>
      <c r="F106" s="41">
        <f>Пр3_вср25_26!G106</f>
        <v>0</v>
      </c>
    </row>
    <row r="107" spans="1:6" s="149" customFormat="1" ht="24" x14ac:dyDescent="0.25">
      <c r="A107" s="138" t="s">
        <v>235</v>
      </c>
      <c r="B107" s="153" t="s">
        <v>36</v>
      </c>
      <c r="C107" s="153"/>
      <c r="D107" s="153"/>
      <c r="E107" s="47">
        <f>+E108</f>
        <v>2050000</v>
      </c>
      <c r="F107" s="47">
        <f>+F108</f>
        <v>2050000</v>
      </c>
    </row>
    <row r="108" spans="1:6" ht="48" x14ac:dyDescent="0.25">
      <c r="A108" s="15" t="s">
        <v>261</v>
      </c>
      <c r="B108" s="156" t="s">
        <v>260</v>
      </c>
      <c r="C108" s="156"/>
      <c r="D108" s="156"/>
      <c r="E108" s="40">
        <f t="shared" ref="E108:F108" si="12">E109</f>
        <v>2050000</v>
      </c>
      <c r="F108" s="40">
        <f t="shared" si="12"/>
        <v>2050000</v>
      </c>
    </row>
    <row r="109" spans="1:6" ht="36" x14ac:dyDescent="0.25">
      <c r="A109" s="26" t="s">
        <v>192</v>
      </c>
      <c r="B109" s="143" t="s">
        <v>260</v>
      </c>
      <c r="C109" s="143" t="s">
        <v>93</v>
      </c>
      <c r="D109" s="143"/>
      <c r="E109" s="41">
        <f>E110</f>
        <v>2050000</v>
      </c>
      <c r="F109" s="41">
        <f>F110</f>
        <v>2050000</v>
      </c>
    </row>
    <row r="110" spans="1:6" ht="36" x14ac:dyDescent="0.25">
      <c r="A110" s="23" t="s">
        <v>161</v>
      </c>
      <c r="B110" s="143" t="s">
        <v>260</v>
      </c>
      <c r="C110" s="143" t="s">
        <v>126</v>
      </c>
      <c r="D110" s="143"/>
      <c r="E110" s="41">
        <f>E119+E124+E114+E111</f>
        <v>2050000</v>
      </c>
      <c r="F110" s="41">
        <f>F119+F124+F114+F111</f>
        <v>2050000</v>
      </c>
    </row>
    <row r="111" spans="1:6" hidden="1" x14ac:dyDescent="0.25">
      <c r="A111" s="148" t="s">
        <v>393</v>
      </c>
      <c r="B111" s="143" t="s">
        <v>260</v>
      </c>
      <c r="C111" s="143" t="s">
        <v>395</v>
      </c>
      <c r="D111" s="143"/>
      <c r="E111" s="41">
        <f>E112</f>
        <v>0</v>
      </c>
      <c r="F111" s="41">
        <f>F112</f>
        <v>0</v>
      </c>
    </row>
    <row r="112" spans="1:6" ht="23.25" hidden="1" x14ac:dyDescent="0.25">
      <c r="A112" s="148" t="s">
        <v>172</v>
      </c>
      <c r="B112" s="143" t="s">
        <v>260</v>
      </c>
      <c r="C112" s="143" t="s">
        <v>395</v>
      </c>
      <c r="D112" s="143" t="s">
        <v>98</v>
      </c>
      <c r="E112" s="41">
        <f>E113</f>
        <v>0</v>
      </c>
      <c r="F112" s="41">
        <f>F113</f>
        <v>0</v>
      </c>
    </row>
    <row r="113" spans="1:6" hidden="1" x14ac:dyDescent="0.25">
      <c r="A113" s="148" t="s">
        <v>394</v>
      </c>
      <c r="B113" s="143" t="s">
        <v>260</v>
      </c>
      <c r="C113" s="143" t="s">
        <v>395</v>
      </c>
      <c r="D113" s="143" t="s">
        <v>99</v>
      </c>
      <c r="E113" s="41">
        <f>Пр3_вср25_26!F113</f>
        <v>0</v>
      </c>
      <c r="F113" s="41">
        <f>Пр3_вср25_26!G113</f>
        <v>0</v>
      </c>
    </row>
    <row r="114" spans="1:6" ht="24" x14ac:dyDescent="0.25">
      <c r="A114" s="27" t="s">
        <v>191</v>
      </c>
      <c r="B114" s="143" t="s">
        <v>260</v>
      </c>
      <c r="C114" s="143" t="s">
        <v>190</v>
      </c>
      <c r="D114" s="143"/>
      <c r="E114" s="41">
        <f>E115+E117</f>
        <v>200000</v>
      </c>
      <c r="F114" s="41">
        <f>F115+F117</f>
        <v>200000</v>
      </c>
    </row>
    <row r="115" spans="1:6" ht="24" x14ac:dyDescent="0.25">
      <c r="A115" s="27" t="s">
        <v>32</v>
      </c>
      <c r="B115" s="143" t="s">
        <v>260</v>
      </c>
      <c r="C115" s="143" t="s">
        <v>190</v>
      </c>
      <c r="D115" s="143" t="s">
        <v>17</v>
      </c>
      <c r="E115" s="41">
        <f>E116</f>
        <v>200000</v>
      </c>
      <c r="F115" s="41">
        <f>F116</f>
        <v>200000</v>
      </c>
    </row>
    <row r="116" spans="1:6" ht="36" x14ac:dyDescent="0.25">
      <c r="A116" s="27" t="s">
        <v>34</v>
      </c>
      <c r="B116" s="143" t="s">
        <v>260</v>
      </c>
      <c r="C116" s="143" t="s">
        <v>190</v>
      </c>
      <c r="D116" s="151" t="s">
        <v>19</v>
      </c>
      <c r="E116" s="41">
        <f>Пр3_вср25_26!F116</f>
        <v>200000</v>
      </c>
      <c r="F116" s="41">
        <f>Пр3_вср25_26!G116</f>
        <v>200000</v>
      </c>
    </row>
    <row r="117" spans="1:6" ht="24" hidden="1" x14ac:dyDescent="0.25">
      <c r="A117" s="27" t="s">
        <v>63</v>
      </c>
      <c r="B117" s="143" t="s">
        <v>260</v>
      </c>
      <c r="C117" s="143" t="s">
        <v>190</v>
      </c>
      <c r="D117" s="151">
        <v>300</v>
      </c>
      <c r="E117" s="41">
        <f>E118</f>
        <v>0</v>
      </c>
      <c r="F117" s="41">
        <f>F118</f>
        <v>0</v>
      </c>
    </row>
    <row r="118" spans="1:6" hidden="1" x14ac:dyDescent="0.25">
      <c r="A118" s="27" t="s">
        <v>64</v>
      </c>
      <c r="B118" s="143" t="s">
        <v>260</v>
      </c>
      <c r="C118" s="143" t="s">
        <v>190</v>
      </c>
      <c r="D118" s="151">
        <v>360</v>
      </c>
      <c r="E118" s="41">
        <f>Пр3_вср25_26!F118</f>
        <v>0</v>
      </c>
      <c r="F118" s="41">
        <f>Пр3_вср25_26!G118</f>
        <v>0</v>
      </c>
    </row>
    <row r="119" spans="1:6" x14ac:dyDescent="0.25">
      <c r="A119" s="27" t="s">
        <v>37</v>
      </c>
      <c r="B119" s="143" t="s">
        <v>260</v>
      </c>
      <c r="C119" s="143" t="s">
        <v>127</v>
      </c>
      <c r="D119" s="151"/>
      <c r="E119" s="41">
        <f>E120+E122</f>
        <v>650000</v>
      </c>
      <c r="F119" s="41">
        <f>F120+F122</f>
        <v>650000</v>
      </c>
    </row>
    <row r="120" spans="1:6" ht="60" x14ac:dyDescent="0.25">
      <c r="A120" s="24" t="s">
        <v>10</v>
      </c>
      <c r="B120" s="143" t="s">
        <v>260</v>
      </c>
      <c r="C120" s="158" t="s">
        <v>127</v>
      </c>
      <c r="D120" s="143" t="s">
        <v>11</v>
      </c>
      <c r="E120" s="41">
        <f>E121</f>
        <v>650000</v>
      </c>
      <c r="F120" s="41">
        <f>F121</f>
        <v>650000</v>
      </c>
    </row>
    <row r="121" spans="1:6" ht="60" x14ac:dyDescent="0.25">
      <c r="A121" s="25" t="s">
        <v>38</v>
      </c>
      <c r="B121" s="143" t="s">
        <v>260</v>
      </c>
      <c r="C121" s="158" t="s">
        <v>127</v>
      </c>
      <c r="D121" s="143" t="s">
        <v>13</v>
      </c>
      <c r="E121" s="41">
        <f>Пр3_вср25_26!F121</f>
        <v>650000</v>
      </c>
      <c r="F121" s="41">
        <f>Пр3_вср25_26!G121</f>
        <v>650000</v>
      </c>
    </row>
    <row r="122" spans="1:6" hidden="1" x14ac:dyDescent="0.25">
      <c r="A122" s="34" t="s">
        <v>39</v>
      </c>
      <c r="B122" s="143" t="s">
        <v>260</v>
      </c>
      <c r="C122" s="158" t="s">
        <v>127</v>
      </c>
      <c r="D122" s="143" t="s">
        <v>17</v>
      </c>
      <c r="E122" s="41">
        <f t="shared" ref="E122:F122" si="13">E123</f>
        <v>0</v>
      </c>
      <c r="F122" s="41">
        <f t="shared" si="13"/>
        <v>0</v>
      </c>
    </row>
    <row r="123" spans="1:6" ht="24" hidden="1" x14ac:dyDescent="0.25">
      <c r="A123" s="25" t="s">
        <v>40</v>
      </c>
      <c r="B123" s="143" t="s">
        <v>260</v>
      </c>
      <c r="C123" s="158" t="s">
        <v>127</v>
      </c>
      <c r="D123" s="143" t="s">
        <v>19</v>
      </c>
      <c r="E123" s="41">
        <f>Пр3_вср25_26!F123</f>
        <v>0</v>
      </c>
      <c r="F123" s="41">
        <f>Пр3_вср25_26!G123</f>
        <v>0</v>
      </c>
    </row>
    <row r="124" spans="1:6" ht="24" x14ac:dyDescent="0.25">
      <c r="A124" s="34" t="s">
        <v>94</v>
      </c>
      <c r="B124" s="143" t="s">
        <v>260</v>
      </c>
      <c r="C124" s="158" t="s">
        <v>128</v>
      </c>
      <c r="D124" s="143"/>
      <c r="E124" s="41">
        <f>E125</f>
        <v>1200000</v>
      </c>
      <c r="F124" s="41">
        <f>F125</f>
        <v>1200000</v>
      </c>
    </row>
    <row r="125" spans="1:6" x14ac:dyDescent="0.25">
      <c r="A125" s="25" t="s">
        <v>100</v>
      </c>
      <c r="B125" s="143" t="s">
        <v>260</v>
      </c>
      <c r="C125" s="158" t="s">
        <v>128</v>
      </c>
      <c r="D125" s="143" t="s">
        <v>17</v>
      </c>
      <c r="E125" s="41">
        <f>E126</f>
        <v>1200000</v>
      </c>
      <c r="F125" s="41">
        <f>F126</f>
        <v>1200000</v>
      </c>
    </row>
    <row r="126" spans="1:6" ht="24" x14ac:dyDescent="0.25">
      <c r="A126" s="25" t="s">
        <v>101</v>
      </c>
      <c r="B126" s="143" t="s">
        <v>260</v>
      </c>
      <c r="C126" s="158" t="s">
        <v>128</v>
      </c>
      <c r="D126" s="143" t="s">
        <v>19</v>
      </c>
      <c r="E126" s="41">
        <f>Пр3_вср25_26!F126</f>
        <v>1200000</v>
      </c>
      <c r="F126" s="41">
        <f>Пр3_вср25_26!G126</f>
        <v>1200000</v>
      </c>
    </row>
    <row r="127" spans="1:6" s="149" customFormat="1" x14ac:dyDescent="0.25">
      <c r="A127" s="138" t="s">
        <v>236</v>
      </c>
      <c r="B127" s="153" t="s">
        <v>41</v>
      </c>
      <c r="C127" s="155"/>
      <c r="D127" s="155"/>
      <c r="E127" s="47">
        <f>E128+E140+E172</f>
        <v>35624778.469999999</v>
      </c>
      <c r="F127" s="47">
        <f>F128+F140+F172</f>
        <v>35480041.379999995</v>
      </c>
    </row>
    <row r="128" spans="1:6" x14ac:dyDescent="0.25">
      <c r="A128" s="15" t="s">
        <v>129</v>
      </c>
      <c r="B128" s="156" t="s">
        <v>42</v>
      </c>
      <c r="C128" s="156"/>
      <c r="D128" s="156"/>
      <c r="E128" s="40">
        <f t="shared" ref="E128:F138" si="14">E129</f>
        <v>900000</v>
      </c>
      <c r="F128" s="40">
        <f t="shared" si="14"/>
        <v>900000</v>
      </c>
    </row>
    <row r="129" spans="1:6" ht="36" x14ac:dyDescent="0.25">
      <c r="A129" s="26" t="s">
        <v>110</v>
      </c>
      <c r="B129" s="143" t="s">
        <v>42</v>
      </c>
      <c r="C129" s="143" t="s">
        <v>112</v>
      </c>
      <c r="D129" s="143"/>
      <c r="E129" s="41">
        <f t="shared" si="14"/>
        <v>900000</v>
      </c>
      <c r="F129" s="41">
        <f t="shared" si="14"/>
        <v>900000</v>
      </c>
    </row>
    <row r="130" spans="1:6" ht="36" x14ac:dyDescent="0.25">
      <c r="A130" s="28" t="s">
        <v>162</v>
      </c>
      <c r="B130" s="143" t="s">
        <v>42</v>
      </c>
      <c r="C130" s="158" t="s">
        <v>130</v>
      </c>
      <c r="D130" s="143"/>
      <c r="E130" s="41">
        <f>E131+E134</f>
        <v>900000</v>
      </c>
      <c r="F130" s="41">
        <f>F131+F134</f>
        <v>900000</v>
      </c>
    </row>
    <row r="131" spans="1:6" x14ac:dyDescent="0.25">
      <c r="A131" s="34" t="s">
        <v>412</v>
      </c>
      <c r="B131" s="162" t="s">
        <v>42</v>
      </c>
      <c r="C131" s="162" t="s">
        <v>131</v>
      </c>
      <c r="D131" s="143"/>
      <c r="E131" s="41">
        <f>E132</f>
        <v>900000</v>
      </c>
      <c r="F131" s="41">
        <f>F132</f>
        <v>900000</v>
      </c>
    </row>
    <row r="132" spans="1:6" x14ac:dyDescent="0.25">
      <c r="A132" s="25" t="s">
        <v>100</v>
      </c>
      <c r="B132" s="162" t="s">
        <v>42</v>
      </c>
      <c r="C132" s="162" t="s">
        <v>131</v>
      </c>
      <c r="D132" s="143" t="s">
        <v>17</v>
      </c>
      <c r="E132" s="41">
        <f>E133</f>
        <v>900000</v>
      </c>
      <c r="F132" s="41">
        <f>F133</f>
        <v>900000</v>
      </c>
    </row>
    <row r="133" spans="1:6" ht="24" x14ac:dyDescent="0.25">
      <c r="A133" s="25" t="s">
        <v>101</v>
      </c>
      <c r="B133" s="162" t="s">
        <v>42</v>
      </c>
      <c r="C133" s="162" t="s">
        <v>131</v>
      </c>
      <c r="D133" s="143" t="s">
        <v>19</v>
      </c>
      <c r="E133" s="41">
        <f>Пр3_вср25_26!F133</f>
        <v>900000</v>
      </c>
      <c r="F133" s="41">
        <f>Пр3_вср25_26!G133</f>
        <v>900000</v>
      </c>
    </row>
    <row r="134" spans="1:6" hidden="1" x14ac:dyDescent="0.25">
      <c r="A134" s="27" t="s">
        <v>338</v>
      </c>
      <c r="B134" s="162" t="s">
        <v>42</v>
      </c>
      <c r="C134" s="162" t="s">
        <v>339</v>
      </c>
      <c r="D134" s="143"/>
      <c r="E134" s="41">
        <f t="shared" ref="E134:F136" si="15">E135</f>
        <v>0</v>
      </c>
      <c r="F134" s="41">
        <f t="shared" si="15"/>
        <v>0</v>
      </c>
    </row>
    <row r="135" spans="1:6" hidden="1" x14ac:dyDescent="0.25">
      <c r="A135" s="27" t="s">
        <v>297</v>
      </c>
      <c r="B135" s="162" t="s">
        <v>42</v>
      </c>
      <c r="C135" s="162" t="s">
        <v>339</v>
      </c>
      <c r="D135" s="143" t="s">
        <v>213</v>
      </c>
      <c r="E135" s="41">
        <f t="shared" si="15"/>
        <v>0</v>
      </c>
      <c r="F135" s="41">
        <f t="shared" si="15"/>
        <v>0</v>
      </c>
    </row>
    <row r="136" spans="1:6" hidden="1" x14ac:dyDescent="0.25">
      <c r="A136" s="27" t="s">
        <v>298</v>
      </c>
      <c r="B136" s="162" t="s">
        <v>42</v>
      </c>
      <c r="C136" s="162" t="s">
        <v>339</v>
      </c>
      <c r="D136" s="143" t="s">
        <v>215</v>
      </c>
      <c r="E136" s="41">
        <f t="shared" si="15"/>
        <v>0</v>
      </c>
      <c r="F136" s="41">
        <f t="shared" si="15"/>
        <v>0</v>
      </c>
    </row>
    <row r="137" spans="1:6" hidden="1" x14ac:dyDescent="0.25">
      <c r="A137" s="27" t="s">
        <v>20</v>
      </c>
      <c r="B137" s="162" t="s">
        <v>42</v>
      </c>
      <c r="C137" s="162" t="s">
        <v>131</v>
      </c>
      <c r="D137" s="162" t="s">
        <v>21</v>
      </c>
      <c r="E137" s="41">
        <f t="shared" si="14"/>
        <v>0</v>
      </c>
      <c r="F137" s="41">
        <f t="shared" si="14"/>
        <v>0</v>
      </c>
    </row>
    <row r="138" spans="1:6" ht="36" hidden="1" x14ac:dyDescent="0.25">
      <c r="A138" s="27" t="s">
        <v>43</v>
      </c>
      <c r="B138" s="162" t="s">
        <v>42</v>
      </c>
      <c r="C138" s="162" t="s">
        <v>131</v>
      </c>
      <c r="D138" s="162" t="s">
        <v>44</v>
      </c>
      <c r="E138" s="41">
        <f t="shared" si="14"/>
        <v>0</v>
      </c>
      <c r="F138" s="41">
        <f t="shared" si="14"/>
        <v>0</v>
      </c>
    </row>
    <row r="139" spans="1:6" ht="36" hidden="1" x14ac:dyDescent="0.25">
      <c r="A139" s="27" t="s">
        <v>45</v>
      </c>
      <c r="B139" s="162" t="s">
        <v>42</v>
      </c>
      <c r="C139" s="162" t="s">
        <v>131</v>
      </c>
      <c r="D139" s="162" t="s">
        <v>44</v>
      </c>
      <c r="E139" s="41">
        <f>Пр3_вср25_26!F136</f>
        <v>0</v>
      </c>
      <c r="F139" s="41">
        <f>Пр3_вср25_26!G136</f>
        <v>0</v>
      </c>
    </row>
    <row r="140" spans="1:6" x14ac:dyDescent="0.25">
      <c r="A140" s="15" t="s">
        <v>46</v>
      </c>
      <c r="B140" s="156" t="s">
        <v>48</v>
      </c>
      <c r="C140" s="156"/>
      <c r="D140" s="156"/>
      <c r="E140" s="40">
        <f>E141+E164</f>
        <v>33374778.469999999</v>
      </c>
      <c r="F140" s="40">
        <f>F141+F164</f>
        <v>33430041.379999999</v>
      </c>
    </row>
    <row r="141" spans="1:6" ht="24" x14ac:dyDescent="0.25">
      <c r="A141" s="26" t="s">
        <v>222</v>
      </c>
      <c r="B141" s="159" t="s">
        <v>48</v>
      </c>
      <c r="C141" s="159" t="s">
        <v>95</v>
      </c>
      <c r="D141" s="159"/>
      <c r="E141" s="42">
        <f>E142</f>
        <v>33374778.469999999</v>
      </c>
      <c r="F141" s="42">
        <f>F142</f>
        <v>33430041.379999999</v>
      </c>
    </row>
    <row r="142" spans="1:6" ht="36" x14ac:dyDescent="0.25">
      <c r="A142" s="28" t="s">
        <v>163</v>
      </c>
      <c r="B142" s="143" t="s">
        <v>48</v>
      </c>
      <c r="C142" s="158" t="s">
        <v>132</v>
      </c>
      <c r="D142" s="143"/>
      <c r="E142" s="41">
        <f>E143+E146+E149+E152+E155+E158+E161</f>
        <v>33374778.469999999</v>
      </c>
      <c r="F142" s="41">
        <f>F143+F146+F149+F152+F155+F158+F161</f>
        <v>33430041.379999999</v>
      </c>
    </row>
    <row r="143" spans="1:6" ht="36" x14ac:dyDescent="0.25">
      <c r="A143" s="28" t="s">
        <v>294</v>
      </c>
      <c r="B143" s="143" t="s">
        <v>48</v>
      </c>
      <c r="C143" s="143" t="s">
        <v>301</v>
      </c>
      <c r="D143" s="143"/>
      <c r="E143" s="41">
        <f>E144</f>
        <v>0</v>
      </c>
      <c r="F143" s="41">
        <f>F144</f>
        <v>0</v>
      </c>
    </row>
    <row r="144" spans="1:6" ht="24" x14ac:dyDescent="0.25">
      <c r="A144" s="24" t="s">
        <v>16</v>
      </c>
      <c r="B144" s="143" t="s">
        <v>48</v>
      </c>
      <c r="C144" s="143" t="s">
        <v>301</v>
      </c>
      <c r="D144" s="143" t="s">
        <v>17</v>
      </c>
      <c r="E144" s="41">
        <f>E145</f>
        <v>0</v>
      </c>
      <c r="F144" s="41">
        <f>F145</f>
        <v>0</v>
      </c>
    </row>
    <row r="145" spans="1:6" ht="36" x14ac:dyDescent="0.25">
      <c r="A145" s="25" t="s">
        <v>18</v>
      </c>
      <c r="B145" s="143" t="s">
        <v>48</v>
      </c>
      <c r="C145" s="143" t="s">
        <v>301</v>
      </c>
      <c r="D145" s="143" t="s">
        <v>19</v>
      </c>
      <c r="E145" s="41">
        <f>Пр3_вср25_26!F142</f>
        <v>0</v>
      </c>
      <c r="F145" s="41">
        <f>Пр3_вср25_26!G142</f>
        <v>0</v>
      </c>
    </row>
    <row r="146" spans="1:6" x14ac:dyDescent="0.25">
      <c r="A146" s="25" t="s">
        <v>199</v>
      </c>
      <c r="B146" s="143" t="s">
        <v>48</v>
      </c>
      <c r="C146" s="143" t="s">
        <v>133</v>
      </c>
      <c r="D146" s="143"/>
      <c r="E146" s="41">
        <f>E147</f>
        <v>30000000</v>
      </c>
      <c r="F146" s="41">
        <f>F147</f>
        <v>30000000</v>
      </c>
    </row>
    <row r="147" spans="1:6" ht="24" x14ac:dyDescent="0.25">
      <c r="A147" s="24" t="s">
        <v>16</v>
      </c>
      <c r="B147" s="143" t="s">
        <v>48</v>
      </c>
      <c r="C147" s="143" t="s">
        <v>133</v>
      </c>
      <c r="D147" s="143" t="s">
        <v>17</v>
      </c>
      <c r="E147" s="41">
        <f>E148</f>
        <v>30000000</v>
      </c>
      <c r="F147" s="41">
        <f>F148</f>
        <v>30000000</v>
      </c>
    </row>
    <row r="148" spans="1:6" ht="36" x14ac:dyDescent="0.25">
      <c r="A148" s="25" t="s">
        <v>18</v>
      </c>
      <c r="B148" s="143" t="s">
        <v>48</v>
      </c>
      <c r="C148" s="143" t="s">
        <v>133</v>
      </c>
      <c r="D148" s="143" t="s">
        <v>19</v>
      </c>
      <c r="E148" s="41">
        <f>Пр3_вср25_26!F145</f>
        <v>30000000</v>
      </c>
      <c r="F148" s="41">
        <f>Пр3_вср25_26!G145</f>
        <v>30000000</v>
      </c>
    </row>
    <row r="149" spans="1:6" ht="24" x14ac:dyDescent="0.25">
      <c r="A149" s="25" t="s">
        <v>96</v>
      </c>
      <c r="B149" s="143" t="s">
        <v>48</v>
      </c>
      <c r="C149" s="143" t="s">
        <v>134</v>
      </c>
      <c r="D149" s="143"/>
      <c r="E149" s="41">
        <f t="shared" ref="E149:F159" si="16">E150</f>
        <v>500000</v>
      </c>
      <c r="F149" s="41">
        <f t="shared" si="16"/>
        <v>500000</v>
      </c>
    </row>
    <row r="150" spans="1:6" ht="24" x14ac:dyDescent="0.25">
      <c r="A150" s="24" t="s">
        <v>16</v>
      </c>
      <c r="B150" s="143" t="s">
        <v>48</v>
      </c>
      <c r="C150" s="143" t="s">
        <v>134</v>
      </c>
      <c r="D150" s="143" t="s">
        <v>17</v>
      </c>
      <c r="E150" s="41">
        <f t="shared" si="16"/>
        <v>500000</v>
      </c>
      <c r="F150" s="41">
        <f t="shared" si="16"/>
        <v>500000</v>
      </c>
    </row>
    <row r="151" spans="1:6" ht="36" x14ac:dyDescent="0.25">
      <c r="A151" s="25" t="s">
        <v>18</v>
      </c>
      <c r="B151" s="143" t="s">
        <v>48</v>
      </c>
      <c r="C151" s="143" t="s">
        <v>134</v>
      </c>
      <c r="D151" s="143" t="s">
        <v>19</v>
      </c>
      <c r="E151" s="41">
        <f>Пр3_вср25_26!F148</f>
        <v>500000</v>
      </c>
      <c r="F151" s="41">
        <f>Пр3_вср25_26!G148</f>
        <v>500000</v>
      </c>
    </row>
    <row r="152" spans="1:6" x14ac:dyDescent="0.25">
      <c r="A152" s="25" t="s">
        <v>170</v>
      </c>
      <c r="B152" s="143" t="s">
        <v>48</v>
      </c>
      <c r="C152" s="143" t="s">
        <v>171</v>
      </c>
      <c r="D152" s="143"/>
      <c r="E152" s="41">
        <f>E153</f>
        <v>100000</v>
      </c>
      <c r="F152" s="41">
        <f>F153</f>
        <v>100000</v>
      </c>
    </row>
    <row r="153" spans="1:6" ht="24" x14ac:dyDescent="0.25">
      <c r="A153" s="24" t="s">
        <v>16</v>
      </c>
      <c r="B153" s="143" t="s">
        <v>48</v>
      </c>
      <c r="C153" s="143" t="s">
        <v>171</v>
      </c>
      <c r="D153" s="143" t="s">
        <v>17</v>
      </c>
      <c r="E153" s="41">
        <f>E154</f>
        <v>100000</v>
      </c>
      <c r="F153" s="41">
        <f>F154</f>
        <v>100000</v>
      </c>
    </row>
    <row r="154" spans="1:6" ht="36" x14ac:dyDescent="0.25">
      <c r="A154" s="25" t="s">
        <v>18</v>
      </c>
      <c r="B154" s="143" t="s">
        <v>48</v>
      </c>
      <c r="C154" s="143" t="s">
        <v>171</v>
      </c>
      <c r="D154" s="143" t="s">
        <v>19</v>
      </c>
      <c r="E154" s="41">
        <f>Пр3_вср25_26!F151</f>
        <v>100000</v>
      </c>
      <c r="F154" s="41">
        <f>Пр3_вср25_26!G151</f>
        <v>100000</v>
      </c>
    </row>
    <row r="155" spans="1:6" ht="36" x14ac:dyDescent="0.25">
      <c r="A155" s="24" t="s">
        <v>237</v>
      </c>
      <c r="B155" s="143" t="s">
        <v>48</v>
      </c>
      <c r="C155" s="143" t="s">
        <v>135</v>
      </c>
      <c r="D155" s="143"/>
      <c r="E155" s="41">
        <f t="shared" si="16"/>
        <v>2674778.4700000002</v>
      </c>
      <c r="F155" s="41">
        <f t="shared" si="16"/>
        <v>2730041.38</v>
      </c>
    </row>
    <row r="156" spans="1:6" ht="24" x14ac:dyDescent="0.25">
      <c r="A156" s="24" t="s">
        <v>16</v>
      </c>
      <c r="B156" s="143" t="s">
        <v>48</v>
      </c>
      <c r="C156" s="143" t="s">
        <v>135</v>
      </c>
      <c r="D156" s="143" t="s">
        <v>17</v>
      </c>
      <c r="E156" s="41">
        <f>E157</f>
        <v>2674778.4700000002</v>
      </c>
      <c r="F156" s="41">
        <f>F157</f>
        <v>2730041.38</v>
      </c>
    </row>
    <row r="157" spans="1:6" ht="36" x14ac:dyDescent="0.25">
      <c r="A157" s="24" t="s">
        <v>18</v>
      </c>
      <c r="B157" s="143" t="s">
        <v>48</v>
      </c>
      <c r="C157" s="143" t="s">
        <v>135</v>
      </c>
      <c r="D157" s="143" t="s">
        <v>19</v>
      </c>
      <c r="E157" s="41">
        <f>Пр3_вср25_26!F154</f>
        <v>2674778.4700000002</v>
      </c>
      <c r="F157" s="41">
        <f>Пр3_вср25_26!G154</f>
        <v>2730041.38</v>
      </c>
    </row>
    <row r="158" spans="1:6" x14ac:dyDescent="0.25">
      <c r="A158" s="24" t="s">
        <v>97</v>
      </c>
      <c r="B158" s="143" t="s">
        <v>48</v>
      </c>
      <c r="C158" s="143" t="s">
        <v>136</v>
      </c>
      <c r="D158" s="143"/>
      <c r="E158" s="41">
        <f t="shared" si="16"/>
        <v>100000</v>
      </c>
      <c r="F158" s="41">
        <f t="shared" si="16"/>
        <v>100000</v>
      </c>
    </row>
    <row r="159" spans="1:6" ht="24" x14ac:dyDescent="0.25">
      <c r="A159" s="24" t="s">
        <v>16</v>
      </c>
      <c r="B159" s="143" t="s">
        <v>48</v>
      </c>
      <c r="C159" s="143" t="s">
        <v>136</v>
      </c>
      <c r="D159" s="143" t="s">
        <v>17</v>
      </c>
      <c r="E159" s="41">
        <f t="shared" si="16"/>
        <v>100000</v>
      </c>
      <c r="F159" s="41">
        <f t="shared" si="16"/>
        <v>100000</v>
      </c>
    </row>
    <row r="160" spans="1:6" ht="36" x14ac:dyDescent="0.25">
      <c r="A160" s="25" t="s">
        <v>18</v>
      </c>
      <c r="B160" s="143" t="s">
        <v>48</v>
      </c>
      <c r="C160" s="143" t="s">
        <v>136</v>
      </c>
      <c r="D160" s="143" t="s">
        <v>19</v>
      </c>
      <c r="E160" s="41">
        <f>Пр3_вср25_26!F157</f>
        <v>100000</v>
      </c>
      <c r="F160" s="41">
        <f>Пр3_вср25_26!G157</f>
        <v>100000</v>
      </c>
    </row>
    <row r="161" spans="1:6" ht="36" hidden="1" x14ac:dyDescent="0.25">
      <c r="A161" s="25" t="s">
        <v>278</v>
      </c>
      <c r="B161" s="143" t="s">
        <v>48</v>
      </c>
      <c r="C161" s="143" t="s">
        <v>279</v>
      </c>
      <c r="D161" s="143"/>
      <c r="E161" s="41">
        <f>E162</f>
        <v>0</v>
      </c>
      <c r="F161" s="41">
        <f>F162</f>
        <v>0</v>
      </c>
    </row>
    <row r="162" spans="1:6" ht="24" hidden="1" x14ac:dyDescent="0.25">
      <c r="A162" s="24" t="s">
        <v>16</v>
      </c>
      <c r="B162" s="143" t="s">
        <v>48</v>
      </c>
      <c r="C162" s="143" t="s">
        <v>279</v>
      </c>
      <c r="D162" s="143" t="s">
        <v>17</v>
      </c>
      <c r="E162" s="41">
        <f>E163</f>
        <v>0</v>
      </c>
      <c r="F162" s="41">
        <f>F163</f>
        <v>0</v>
      </c>
    </row>
    <row r="163" spans="1:6" ht="36" hidden="1" x14ac:dyDescent="0.25">
      <c r="A163" s="25" t="s">
        <v>18</v>
      </c>
      <c r="B163" s="143" t="s">
        <v>48</v>
      </c>
      <c r="C163" s="143" t="s">
        <v>279</v>
      </c>
      <c r="D163" s="143" t="s">
        <v>19</v>
      </c>
      <c r="E163" s="41">
        <f>Пр3_вср25_26!F160</f>
        <v>0</v>
      </c>
      <c r="F163" s="41">
        <f>Пр3_вср25_26!G160</f>
        <v>0</v>
      </c>
    </row>
    <row r="164" spans="1:6" ht="48" hidden="1" x14ac:dyDescent="0.25">
      <c r="A164" s="26" t="s">
        <v>287</v>
      </c>
      <c r="B164" s="159" t="s">
        <v>48</v>
      </c>
      <c r="C164" s="159" t="s">
        <v>290</v>
      </c>
      <c r="D164" s="159"/>
      <c r="E164" s="42">
        <f>E165+E168</f>
        <v>0</v>
      </c>
      <c r="F164" s="42">
        <f>F165+F168</f>
        <v>0</v>
      </c>
    </row>
    <row r="165" spans="1:6" ht="24" hidden="1" x14ac:dyDescent="0.25">
      <c r="A165" s="25" t="s">
        <v>289</v>
      </c>
      <c r="B165" s="143" t="s">
        <v>48</v>
      </c>
      <c r="C165" s="143" t="s">
        <v>435</v>
      </c>
      <c r="D165" s="143"/>
      <c r="E165" s="41">
        <f>E166</f>
        <v>0</v>
      </c>
      <c r="F165" s="41">
        <f>F166</f>
        <v>0</v>
      </c>
    </row>
    <row r="166" spans="1:6" ht="24" hidden="1" x14ac:dyDescent="0.25">
      <c r="A166" s="25" t="s">
        <v>96</v>
      </c>
      <c r="B166" s="143" t="s">
        <v>48</v>
      </c>
      <c r="C166" s="143" t="s">
        <v>435</v>
      </c>
      <c r="D166" s="143" t="s">
        <v>17</v>
      </c>
      <c r="E166" s="41">
        <f>E167</f>
        <v>0</v>
      </c>
      <c r="F166" s="41">
        <f>F167</f>
        <v>0</v>
      </c>
    </row>
    <row r="167" spans="1:6" ht="24" hidden="1" x14ac:dyDescent="0.25">
      <c r="A167" s="24" t="s">
        <v>16</v>
      </c>
      <c r="B167" s="143" t="s">
        <v>48</v>
      </c>
      <c r="C167" s="143" t="s">
        <v>435</v>
      </c>
      <c r="D167" s="143" t="s">
        <v>19</v>
      </c>
      <c r="E167" s="41">
        <f>Пр3_вср25_26!F164</f>
        <v>0</v>
      </c>
      <c r="F167" s="41">
        <f>Пр3_вср25_26!G164</f>
        <v>0</v>
      </c>
    </row>
    <row r="168" spans="1:6" ht="36" hidden="1" x14ac:dyDescent="0.25">
      <c r="A168" s="25" t="s">
        <v>18</v>
      </c>
      <c r="B168" s="143" t="s">
        <v>48</v>
      </c>
      <c r="C168" s="143" t="s">
        <v>421</v>
      </c>
      <c r="D168" s="143"/>
      <c r="E168" s="41">
        <f t="shared" ref="E168:F170" si="17">E169</f>
        <v>0</v>
      </c>
      <c r="F168" s="41">
        <f t="shared" si="17"/>
        <v>0</v>
      </c>
    </row>
    <row r="169" spans="1:6" ht="24" hidden="1" x14ac:dyDescent="0.25">
      <c r="A169" s="25" t="s">
        <v>422</v>
      </c>
      <c r="B169" s="143" t="s">
        <v>48</v>
      </c>
      <c r="C169" s="143" t="s">
        <v>421</v>
      </c>
      <c r="D169" s="143" t="s">
        <v>17</v>
      </c>
      <c r="E169" s="41">
        <f t="shared" si="17"/>
        <v>0</v>
      </c>
      <c r="F169" s="41">
        <f t="shared" si="17"/>
        <v>0</v>
      </c>
    </row>
    <row r="170" spans="1:6" ht="24" hidden="1" x14ac:dyDescent="0.25">
      <c r="A170" s="24" t="s">
        <v>16</v>
      </c>
      <c r="B170" s="143" t="s">
        <v>48</v>
      </c>
      <c r="C170" s="143" t="s">
        <v>421</v>
      </c>
      <c r="D170" s="143" t="s">
        <v>17</v>
      </c>
      <c r="E170" s="41">
        <f t="shared" si="17"/>
        <v>0</v>
      </c>
      <c r="F170" s="41">
        <f t="shared" si="17"/>
        <v>0</v>
      </c>
    </row>
    <row r="171" spans="1:6" ht="36" hidden="1" x14ac:dyDescent="0.25">
      <c r="A171" s="25" t="s">
        <v>18</v>
      </c>
      <c r="B171" s="143" t="s">
        <v>48</v>
      </c>
      <c r="C171" s="143" t="s">
        <v>421</v>
      </c>
      <c r="D171" s="143" t="s">
        <v>19</v>
      </c>
      <c r="E171" s="41">
        <f>Пр3_вср25_26!F168</f>
        <v>0</v>
      </c>
      <c r="F171" s="41">
        <f>Пр3_вср25_26!G168</f>
        <v>0</v>
      </c>
    </row>
    <row r="172" spans="1:6" ht="24" x14ac:dyDescent="0.25">
      <c r="A172" s="15" t="s">
        <v>238</v>
      </c>
      <c r="B172" s="156" t="s">
        <v>223</v>
      </c>
      <c r="C172" s="156"/>
      <c r="D172" s="156"/>
      <c r="E172" s="40">
        <f>E173</f>
        <v>1350000</v>
      </c>
      <c r="F172" s="40">
        <f>F173</f>
        <v>1150000</v>
      </c>
    </row>
    <row r="173" spans="1:6" ht="24" x14ac:dyDescent="0.25">
      <c r="A173" s="26" t="s">
        <v>87</v>
      </c>
      <c r="B173" s="143" t="s">
        <v>223</v>
      </c>
      <c r="C173" s="143" t="s">
        <v>88</v>
      </c>
      <c r="D173" s="143"/>
      <c r="E173" s="41">
        <f>E174</f>
        <v>1350000</v>
      </c>
      <c r="F173" s="41">
        <f>F174</f>
        <v>1150000</v>
      </c>
    </row>
    <row r="174" spans="1:6" ht="24" x14ac:dyDescent="0.25">
      <c r="A174" s="35" t="s">
        <v>160</v>
      </c>
      <c r="B174" s="143" t="s">
        <v>223</v>
      </c>
      <c r="C174" s="143" t="s">
        <v>123</v>
      </c>
      <c r="D174" s="143"/>
      <c r="E174" s="41">
        <f>E175+E178+E181+E190+E184+E187</f>
        <v>1350000</v>
      </c>
      <c r="F174" s="41">
        <f>F175+F178+F181+F190+F184+F187</f>
        <v>1150000</v>
      </c>
    </row>
    <row r="175" spans="1:6" x14ac:dyDescent="0.25">
      <c r="A175" s="25" t="s">
        <v>90</v>
      </c>
      <c r="B175" s="143" t="s">
        <v>223</v>
      </c>
      <c r="C175" s="143" t="s">
        <v>176</v>
      </c>
      <c r="D175" s="143"/>
      <c r="E175" s="41">
        <f t="shared" ref="E175:F176" si="18">E176</f>
        <v>250000</v>
      </c>
      <c r="F175" s="41">
        <f t="shared" si="18"/>
        <v>250000</v>
      </c>
    </row>
    <row r="176" spans="1:6" ht="24" x14ac:dyDescent="0.25">
      <c r="A176" s="25" t="s">
        <v>16</v>
      </c>
      <c r="B176" s="143" t="s">
        <v>223</v>
      </c>
      <c r="C176" s="143" t="s">
        <v>176</v>
      </c>
      <c r="D176" s="143">
        <v>200</v>
      </c>
      <c r="E176" s="41">
        <f t="shared" si="18"/>
        <v>250000</v>
      </c>
      <c r="F176" s="41">
        <f t="shared" si="18"/>
        <v>250000</v>
      </c>
    </row>
    <row r="177" spans="1:6" ht="36" x14ac:dyDescent="0.25">
      <c r="A177" s="25" t="s">
        <v>18</v>
      </c>
      <c r="B177" s="143" t="s">
        <v>223</v>
      </c>
      <c r="C177" s="143" t="s">
        <v>176</v>
      </c>
      <c r="D177" s="143">
        <v>240</v>
      </c>
      <c r="E177" s="41">
        <f>Пр3_вср25_26!F174</f>
        <v>250000</v>
      </c>
      <c r="F177" s="41">
        <f>Пр3_вср25_26!G174</f>
        <v>250000</v>
      </c>
    </row>
    <row r="178" spans="1:6" ht="24" x14ac:dyDescent="0.25">
      <c r="A178" s="25" t="s">
        <v>197</v>
      </c>
      <c r="B178" s="143" t="s">
        <v>223</v>
      </c>
      <c r="C178" s="143" t="s">
        <v>196</v>
      </c>
      <c r="D178" s="143"/>
      <c r="E178" s="41">
        <f>E179</f>
        <v>300000</v>
      </c>
      <c r="F178" s="41">
        <f>F179</f>
        <v>300000</v>
      </c>
    </row>
    <row r="179" spans="1:6" ht="24" x14ac:dyDescent="0.25">
      <c r="A179" s="25" t="s">
        <v>16</v>
      </c>
      <c r="B179" s="143" t="s">
        <v>223</v>
      </c>
      <c r="C179" s="143" t="s">
        <v>196</v>
      </c>
      <c r="D179" s="143">
        <v>200</v>
      </c>
      <c r="E179" s="41">
        <f>E180</f>
        <v>300000</v>
      </c>
      <c r="F179" s="41">
        <f>F180</f>
        <v>300000</v>
      </c>
    </row>
    <row r="180" spans="1:6" ht="36" x14ac:dyDescent="0.25">
      <c r="A180" s="25" t="s">
        <v>18</v>
      </c>
      <c r="B180" s="143" t="s">
        <v>223</v>
      </c>
      <c r="C180" s="143" t="s">
        <v>196</v>
      </c>
      <c r="D180" s="143">
        <v>240</v>
      </c>
      <c r="E180" s="41">
        <f>Пр3_вср25_26!F177</f>
        <v>300000</v>
      </c>
      <c r="F180" s="41">
        <f>Пр3_вср25_26!G177</f>
        <v>300000</v>
      </c>
    </row>
    <row r="181" spans="1:6" ht="24" x14ac:dyDescent="0.25">
      <c r="A181" s="25" t="s">
        <v>91</v>
      </c>
      <c r="B181" s="143" t="s">
        <v>223</v>
      </c>
      <c r="C181" s="143" t="s">
        <v>177</v>
      </c>
      <c r="D181" s="143"/>
      <c r="E181" s="41">
        <f>E182</f>
        <v>800000</v>
      </c>
      <c r="F181" s="41">
        <f>F182</f>
        <v>600000</v>
      </c>
    </row>
    <row r="182" spans="1:6" ht="24" x14ac:dyDescent="0.25">
      <c r="A182" s="24" t="s">
        <v>16</v>
      </c>
      <c r="B182" s="143" t="s">
        <v>223</v>
      </c>
      <c r="C182" s="143" t="s">
        <v>177</v>
      </c>
      <c r="D182" s="143" t="s">
        <v>17</v>
      </c>
      <c r="E182" s="41">
        <f>E183</f>
        <v>800000</v>
      </c>
      <c r="F182" s="41">
        <f>F183</f>
        <v>600000</v>
      </c>
    </row>
    <row r="183" spans="1:6" ht="36" x14ac:dyDescent="0.25">
      <c r="A183" s="25" t="s">
        <v>18</v>
      </c>
      <c r="B183" s="143" t="s">
        <v>223</v>
      </c>
      <c r="C183" s="143" t="s">
        <v>177</v>
      </c>
      <c r="D183" s="143" t="s">
        <v>19</v>
      </c>
      <c r="E183" s="41">
        <f>Пр3_вср25_26!F180</f>
        <v>800000</v>
      </c>
      <c r="F183" s="41">
        <f>Пр3_вср25_26!G180</f>
        <v>600000</v>
      </c>
    </row>
    <row r="184" spans="1:6" ht="48" hidden="1" x14ac:dyDescent="0.25">
      <c r="A184" s="25" t="s">
        <v>254</v>
      </c>
      <c r="B184" s="143" t="s">
        <v>223</v>
      </c>
      <c r="C184" s="143" t="s">
        <v>255</v>
      </c>
      <c r="D184" s="143"/>
      <c r="E184" s="41">
        <f>E185</f>
        <v>0</v>
      </c>
      <c r="F184" s="41">
        <f>F185</f>
        <v>0</v>
      </c>
    </row>
    <row r="185" spans="1:6" ht="24" hidden="1" x14ac:dyDescent="0.25">
      <c r="A185" s="24" t="s">
        <v>16</v>
      </c>
      <c r="B185" s="143" t="s">
        <v>223</v>
      </c>
      <c r="C185" s="143" t="s">
        <v>255</v>
      </c>
      <c r="D185" s="143" t="s">
        <v>17</v>
      </c>
      <c r="E185" s="41">
        <f>E186</f>
        <v>0</v>
      </c>
      <c r="F185" s="41">
        <f>F186</f>
        <v>0</v>
      </c>
    </row>
    <row r="186" spans="1:6" ht="36" hidden="1" x14ac:dyDescent="0.25">
      <c r="A186" s="25" t="s">
        <v>18</v>
      </c>
      <c r="B186" s="143" t="s">
        <v>223</v>
      </c>
      <c r="C186" s="143" t="s">
        <v>255</v>
      </c>
      <c r="D186" s="143" t="s">
        <v>19</v>
      </c>
      <c r="E186" s="41">
        <f>Пр3_вср25_26!F183</f>
        <v>0</v>
      </c>
      <c r="F186" s="41">
        <f>Пр3_вср25_26!G183</f>
        <v>0</v>
      </c>
    </row>
    <row r="187" spans="1:6" ht="36" hidden="1" x14ac:dyDescent="0.25">
      <c r="A187" s="25" t="s">
        <v>406</v>
      </c>
      <c r="B187" s="143" t="s">
        <v>223</v>
      </c>
      <c r="C187" s="143" t="s">
        <v>405</v>
      </c>
      <c r="D187" s="143"/>
      <c r="E187" s="41">
        <f>E188</f>
        <v>0</v>
      </c>
      <c r="F187" s="41">
        <f>F188</f>
        <v>0</v>
      </c>
    </row>
    <row r="188" spans="1:6" ht="24" hidden="1" x14ac:dyDescent="0.25">
      <c r="A188" s="24" t="s">
        <v>16</v>
      </c>
      <c r="B188" s="143" t="s">
        <v>223</v>
      </c>
      <c r="C188" s="143" t="s">
        <v>405</v>
      </c>
      <c r="D188" s="143" t="s">
        <v>17</v>
      </c>
      <c r="E188" s="41">
        <f>E189</f>
        <v>0</v>
      </c>
      <c r="F188" s="41">
        <f>F189</f>
        <v>0</v>
      </c>
    </row>
    <row r="189" spans="1:6" ht="36" hidden="1" x14ac:dyDescent="0.25">
      <c r="A189" s="25" t="s">
        <v>18</v>
      </c>
      <c r="B189" s="143" t="s">
        <v>223</v>
      </c>
      <c r="C189" s="143" t="s">
        <v>405</v>
      </c>
      <c r="D189" s="143" t="s">
        <v>19</v>
      </c>
      <c r="E189" s="41">
        <f>Пр3_вср25_26!F186</f>
        <v>0</v>
      </c>
      <c r="F189" s="41">
        <f>Пр3_вср25_26!G186</f>
        <v>0</v>
      </c>
    </row>
    <row r="190" spans="1:6" ht="36" hidden="1" x14ac:dyDescent="0.25">
      <c r="A190" s="25" t="s">
        <v>224</v>
      </c>
      <c r="B190" s="143" t="s">
        <v>223</v>
      </c>
      <c r="C190" s="143" t="s">
        <v>251</v>
      </c>
      <c r="D190" s="143"/>
      <c r="E190" s="41">
        <f>E191</f>
        <v>0</v>
      </c>
      <c r="F190" s="41">
        <f>F191</f>
        <v>0</v>
      </c>
    </row>
    <row r="191" spans="1:6" ht="24" hidden="1" x14ac:dyDescent="0.25">
      <c r="A191" s="24" t="s">
        <v>16</v>
      </c>
      <c r="B191" s="143" t="s">
        <v>223</v>
      </c>
      <c r="C191" s="143" t="s">
        <v>251</v>
      </c>
      <c r="D191" s="143" t="s">
        <v>17</v>
      </c>
      <c r="E191" s="41">
        <f>E192</f>
        <v>0</v>
      </c>
      <c r="F191" s="41">
        <f>F192</f>
        <v>0</v>
      </c>
    </row>
    <row r="192" spans="1:6" ht="36" hidden="1" x14ac:dyDescent="0.25">
      <c r="A192" s="25" t="s">
        <v>18</v>
      </c>
      <c r="B192" s="143" t="s">
        <v>223</v>
      </c>
      <c r="C192" s="143" t="s">
        <v>251</v>
      </c>
      <c r="D192" s="143" t="s">
        <v>19</v>
      </c>
      <c r="E192" s="41">
        <f>Пр3_вср25_26!F189</f>
        <v>0</v>
      </c>
      <c r="F192" s="41">
        <f>Пр3_вср25_26!G189</f>
        <v>0</v>
      </c>
    </row>
    <row r="193" spans="1:6" s="149" customFormat="1" x14ac:dyDescent="0.25">
      <c r="A193" s="138" t="s">
        <v>239</v>
      </c>
      <c r="B193" s="153" t="s">
        <v>49</v>
      </c>
      <c r="C193" s="155"/>
      <c r="D193" s="153"/>
      <c r="E193" s="47">
        <f>E194+E233+E267</f>
        <v>17904655.629999999</v>
      </c>
      <c r="F193" s="47">
        <f>F194+F233+F267</f>
        <v>17899699.079999998</v>
      </c>
    </row>
    <row r="194" spans="1:6" x14ac:dyDescent="0.25">
      <c r="A194" s="15" t="s">
        <v>50</v>
      </c>
      <c r="B194" s="156" t="s">
        <v>51</v>
      </c>
      <c r="C194" s="156"/>
      <c r="D194" s="156"/>
      <c r="E194" s="40">
        <f>E228+E195+E211</f>
        <v>540000</v>
      </c>
      <c r="F194" s="40">
        <f>F228+F195+F211</f>
        <v>540000</v>
      </c>
    </row>
    <row r="195" spans="1:6" ht="36" x14ac:dyDescent="0.25">
      <c r="A195" s="26" t="s">
        <v>109</v>
      </c>
      <c r="B195" s="143" t="s">
        <v>51</v>
      </c>
      <c r="C195" s="143" t="s">
        <v>113</v>
      </c>
      <c r="D195" s="143"/>
      <c r="E195" s="41">
        <f>E196</f>
        <v>390000</v>
      </c>
      <c r="F195" s="41">
        <f>F196</f>
        <v>390000</v>
      </c>
    </row>
    <row r="196" spans="1:6" ht="24" x14ac:dyDescent="0.25">
      <c r="A196" s="36" t="s">
        <v>164</v>
      </c>
      <c r="B196" s="143" t="s">
        <v>51</v>
      </c>
      <c r="C196" s="143" t="s">
        <v>140</v>
      </c>
      <c r="D196" s="143"/>
      <c r="E196" s="41">
        <f>E197+E200+E203+E208</f>
        <v>390000</v>
      </c>
      <c r="F196" s="41">
        <f>F197+F200+F203+F208</f>
        <v>390000</v>
      </c>
    </row>
    <row r="197" spans="1:6" ht="60" hidden="1" x14ac:dyDescent="0.25">
      <c r="A197" s="25" t="s">
        <v>397</v>
      </c>
      <c r="B197" s="161" t="s">
        <v>51</v>
      </c>
      <c r="C197" s="143" t="s">
        <v>396</v>
      </c>
      <c r="D197" s="151"/>
      <c r="E197" s="41">
        <f>E198</f>
        <v>0</v>
      </c>
      <c r="F197" s="41">
        <f>F198</f>
        <v>0</v>
      </c>
    </row>
    <row r="198" spans="1:6" ht="24" hidden="1" x14ac:dyDescent="0.25">
      <c r="A198" s="25" t="s">
        <v>398</v>
      </c>
      <c r="B198" s="143" t="s">
        <v>51</v>
      </c>
      <c r="C198" s="143" t="s">
        <v>396</v>
      </c>
      <c r="D198" s="143" t="s">
        <v>17</v>
      </c>
      <c r="E198" s="41">
        <f>E199</f>
        <v>0</v>
      </c>
      <c r="F198" s="41">
        <f>F199</f>
        <v>0</v>
      </c>
    </row>
    <row r="199" spans="1:6" ht="36" hidden="1" x14ac:dyDescent="0.25">
      <c r="A199" s="25" t="s">
        <v>399</v>
      </c>
      <c r="B199" s="143" t="s">
        <v>51</v>
      </c>
      <c r="C199" s="143" t="s">
        <v>396</v>
      </c>
      <c r="D199" s="143" t="s">
        <v>19</v>
      </c>
      <c r="E199" s="41">
        <f>Пр3_вср25_26!F196</f>
        <v>0</v>
      </c>
      <c r="F199" s="41">
        <f>Пр3_вср25_26!G196</f>
        <v>0</v>
      </c>
    </row>
    <row r="200" spans="1:6" ht="60" x14ac:dyDescent="0.25">
      <c r="A200" s="24" t="s">
        <v>74</v>
      </c>
      <c r="B200" s="143" t="s">
        <v>51</v>
      </c>
      <c r="C200" s="143" t="s">
        <v>137</v>
      </c>
      <c r="D200" s="143"/>
      <c r="E200" s="41">
        <f t="shared" ref="E200:F201" si="19">E201</f>
        <v>300000</v>
      </c>
      <c r="F200" s="41">
        <f t="shared" si="19"/>
        <v>300000</v>
      </c>
    </row>
    <row r="201" spans="1:6" ht="24" x14ac:dyDescent="0.25">
      <c r="A201" s="24" t="s">
        <v>16</v>
      </c>
      <c r="B201" s="143" t="s">
        <v>51</v>
      </c>
      <c r="C201" s="143" t="s">
        <v>137</v>
      </c>
      <c r="D201" s="143" t="s">
        <v>17</v>
      </c>
      <c r="E201" s="41">
        <f t="shared" si="19"/>
        <v>300000</v>
      </c>
      <c r="F201" s="41">
        <f t="shared" si="19"/>
        <v>300000</v>
      </c>
    </row>
    <row r="202" spans="1:6" ht="36" x14ac:dyDescent="0.25">
      <c r="A202" s="25" t="s">
        <v>18</v>
      </c>
      <c r="B202" s="143" t="s">
        <v>51</v>
      </c>
      <c r="C202" s="143" t="s">
        <v>137</v>
      </c>
      <c r="D202" s="143" t="s">
        <v>19</v>
      </c>
      <c r="E202" s="41">
        <f>Пр3_вср25_26!F199</f>
        <v>300000</v>
      </c>
      <c r="F202" s="41">
        <f>Пр3_вср25_26!G199</f>
        <v>300000</v>
      </c>
    </row>
    <row r="203" spans="1:6" x14ac:dyDescent="0.25">
      <c r="A203" s="25" t="s">
        <v>241</v>
      </c>
      <c r="B203" s="143" t="s">
        <v>51</v>
      </c>
      <c r="C203" s="143" t="s">
        <v>240</v>
      </c>
      <c r="D203" s="143"/>
      <c r="E203" s="41">
        <f>E204+E206</f>
        <v>90000</v>
      </c>
      <c r="F203" s="41">
        <f>F204+F206</f>
        <v>90000</v>
      </c>
    </row>
    <row r="204" spans="1:6" ht="24" x14ac:dyDescent="0.25">
      <c r="A204" s="24" t="s">
        <v>16</v>
      </c>
      <c r="B204" s="143" t="s">
        <v>51</v>
      </c>
      <c r="C204" s="143" t="s">
        <v>240</v>
      </c>
      <c r="D204" s="143" t="s">
        <v>17</v>
      </c>
      <c r="E204" s="41">
        <f>E205</f>
        <v>90000</v>
      </c>
      <c r="F204" s="41">
        <f>F205</f>
        <v>90000</v>
      </c>
    </row>
    <row r="205" spans="1:6" ht="36" x14ac:dyDescent="0.25">
      <c r="A205" s="25" t="s">
        <v>18</v>
      </c>
      <c r="B205" s="143" t="s">
        <v>51</v>
      </c>
      <c r="C205" s="143" t="s">
        <v>240</v>
      </c>
      <c r="D205" s="143" t="s">
        <v>19</v>
      </c>
      <c r="E205" s="41">
        <f>Пр3_вср25_26!F202</f>
        <v>90000</v>
      </c>
      <c r="F205" s="41">
        <f>Пр3_вср25_26!G202</f>
        <v>90000</v>
      </c>
    </row>
    <row r="206" spans="1:6" ht="24" hidden="1" x14ac:dyDescent="0.25">
      <c r="A206" s="25" t="s">
        <v>302</v>
      </c>
      <c r="B206" s="143" t="s">
        <v>51</v>
      </c>
      <c r="C206" s="143" t="s">
        <v>240</v>
      </c>
      <c r="D206" s="143" t="s">
        <v>304</v>
      </c>
      <c r="E206" s="41">
        <f>E207</f>
        <v>0</v>
      </c>
      <c r="F206" s="41">
        <f>F207</f>
        <v>0</v>
      </c>
    </row>
    <row r="207" spans="1:6" hidden="1" x14ac:dyDescent="0.25">
      <c r="A207" s="25" t="s">
        <v>303</v>
      </c>
      <c r="B207" s="143" t="s">
        <v>51</v>
      </c>
      <c r="C207" s="143" t="s">
        <v>240</v>
      </c>
      <c r="D207" s="143" t="s">
        <v>305</v>
      </c>
      <c r="E207" s="41">
        <f>Пр3_вср25_26!F204</f>
        <v>0</v>
      </c>
      <c r="F207" s="41">
        <f>Пр3_вср25_26!G204</f>
        <v>0</v>
      </c>
    </row>
    <row r="208" spans="1:6" ht="24" hidden="1" x14ac:dyDescent="0.25">
      <c r="A208" s="24" t="s">
        <v>250</v>
      </c>
      <c r="B208" s="143" t="s">
        <v>51</v>
      </c>
      <c r="C208" s="143" t="s">
        <v>249</v>
      </c>
      <c r="D208" s="143"/>
      <c r="E208" s="41">
        <f>E209</f>
        <v>0</v>
      </c>
      <c r="F208" s="41">
        <f>F209</f>
        <v>0</v>
      </c>
    </row>
    <row r="209" spans="1:6" hidden="1" x14ac:dyDescent="0.25">
      <c r="A209" s="24" t="s">
        <v>64</v>
      </c>
      <c r="B209" s="143" t="s">
        <v>51</v>
      </c>
      <c r="C209" s="143" t="s">
        <v>249</v>
      </c>
      <c r="D209" s="143" t="s">
        <v>98</v>
      </c>
      <c r="E209" s="41">
        <f>E210</f>
        <v>0</v>
      </c>
      <c r="F209" s="41">
        <f>F210</f>
        <v>0</v>
      </c>
    </row>
    <row r="210" spans="1:6" ht="24" hidden="1" x14ac:dyDescent="0.25">
      <c r="A210" s="24" t="s">
        <v>233</v>
      </c>
      <c r="B210" s="143" t="s">
        <v>51</v>
      </c>
      <c r="C210" s="143" t="s">
        <v>249</v>
      </c>
      <c r="D210" s="143" t="s">
        <v>99</v>
      </c>
      <c r="E210" s="41">
        <f>Пр3_вср25_26!F207</f>
        <v>0</v>
      </c>
      <c r="F210" s="41">
        <f>Пр3_вср25_26!G207</f>
        <v>0</v>
      </c>
    </row>
    <row r="211" spans="1:6" ht="24" hidden="1" x14ac:dyDescent="0.25">
      <c r="A211" s="38" t="s">
        <v>242</v>
      </c>
      <c r="B211" s="143" t="s">
        <v>51</v>
      </c>
      <c r="C211" s="143" t="s">
        <v>243</v>
      </c>
      <c r="D211" s="143"/>
      <c r="E211" s="41">
        <f>E212</f>
        <v>0</v>
      </c>
      <c r="F211" s="41">
        <f>F212</f>
        <v>0</v>
      </c>
    </row>
    <row r="212" spans="1:6" ht="36" hidden="1" x14ac:dyDescent="0.25">
      <c r="A212" s="35" t="s">
        <v>267</v>
      </c>
      <c r="B212" s="143" t="s">
        <v>51</v>
      </c>
      <c r="C212" s="143" t="s">
        <v>268</v>
      </c>
      <c r="D212" s="143"/>
      <c r="E212" s="41">
        <f>E218+E223+E213</f>
        <v>0</v>
      </c>
      <c r="F212" s="41">
        <f>F218+F223+F213</f>
        <v>0</v>
      </c>
    </row>
    <row r="213" spans="1:6" ht="48" hidden="1" x14ac:dyDescent="0.25">
      <c r="A213" s="25" t="s">
        <v>275</v>
      </c>
      <c r="B213" s="143" t="s">
        <v>51</v>
      </c>
      <c r="C213" s="143" t="s">
        <v>274</v>
      </c>
      <c r="D213" s="143"/>
      <c r="E213" s="41">
        <f>E216+E214</f>
        <v>0</v>
      </c>
      <c r="F213" s="41">
        <f>F216+F214</f>
        <v>0</v>
      </c>
    </row>
    <row r="214" spans="1:6" ht="24" hidden="1" x14ac:dyDescent="0.25">
      <c r="A214" s="25" t="s">
        <v>302</v>
      </c>
      <c r="B214" s="143" t="s">
        <v>51</v>
      </c>
      <c r="C214" s="143" t="s">
        <v>274</v>
      </c>
      <c r="D214" s="143" t="s">
        <v>304</v>
      </c>
      <c r="E214" s="41">
        <f>E215</f>
        <v>0</v>
      </c>
      <c r="F214" s="41">
        <f>F215</f>
        <v>0</v>
      </c>
    </row>
    <row r="215" spans="1:6" hidden="1" x14ac:dyDescent="0.25">
      <c r="A215" s="25" t="s">
        <v>303</v>
      </c>
      <c r="B215" s="143" t="s">
        <v>51</v>
      </c>
      <c r="C215" s="143" t="s">
        <v>274</v>
      </c>
      <c r="D215" s="143" t="s">
        <v>305</v>
      </c>
      <c r="E215" s="41">
        <f>Пр3_вср25_26!F212</f>
        <v>0</v>
      </c>
      <c r="F215" s="41">
        <f>Пр3_вср25_26!G212</f>
        <v>0</v>
      </c>
    </row>
    <row r="216" spans="1:6" hidden="1" x14ac:dyDescent="0.25">
      <c r="A216" s="17" t="s">
        <v>20</v>
      </c>
      <c r="B216" s="143" t="s">
        <v>51</v>
      </c>
      <c r="C216" s="143" t="s">
        <v>274</v>
      </c>
      <c r="D216" s="143" t="s">
        <v>21</v>
      </c>
      <c r="E216" s="41">
        <f>E217</f>
        <v>0</v>
      </c>
      <c r="F216" s="41">
        <f>F217</f>
        <v>0</v>
      </c>
    </row>
    <row r="217" spans="1:6" hidden="1" x14ac:dyDescent="0.25">
      <c r="A217" s="17" t="s">
        <v>22</v>
      </c>
      <c r="B217" s="143" t="s">
        <v>51</v>
      </c>
      <c r="C217" s="143" t="s">
        <v>274</v>
      </c>
      <c r="D217" s="143" t="s">
        <v>23</v>
      </c>
      <c r="E217" s="41">
        <f>Пр3_вср25_26!F214</f>
        <v>0</v>
      </c>
      <c r="F217" s="41">
        <f>Пр3_вср25_26!G214</f>
        <v>0</v>
      </c>
    </row>
    <row r="218" spans="1:6" ht="36" hidden="1" x14ac:dyDescent="0.25">
      <c r="A218" s="25" t="s">
        <v>269</v>
      </c>
      <c r="B218" s="143" t="s">
        <v>51</v>
      </c>
      <c r="C218" s="143" t="s">
        <v>270</v>
      </c>
      <c r="D218" s="143"/>
      <c r="E218" s="41">
        <f>E221+E219</f>
        <v>0</v>
      </c>
      <c r="F218" s="41">
        <f>F221+F219</f>
        <v>0</v>
      </c>
    </row>
    <row r="219" spans="1:6" ht="24" hidden="1" x14ac:dyDescent="0.25">
      <c r="A219" s="25" t="s">
        <v>302</v>
      </c>
      <c r="B219" s="143" t="s">
        <v>51</v>
      </c>
      <c r="C219" s="143" t="s">
        <v>270</v>
      </c>
      <c r="D219" s="143" t="s">
        <v>304</v>
      </c>
      <c r="E219" s="41">
        <f>E220</f>
        <v>0</v>
      </c>
      <c r="F219" s="41">
        <f>F220</f>
        <v>0</v>
      </c>
    </row>
    <row r="220" spans="1:6" hidden="1" x14ac:dyDescent="0.25">
      <c r="A220" s="25" t="s">
        <v>303</v>
      </c>
      <c r="B220" s="143" t="s">
        <v>51</v>
      </c>
      <c r="C220" s="143" t="s">
        <v>270</v>
      </c>
      <c r="D220" s="143" t="s">
        <v>305</v>
      </c>
      <c r="E220" s="41">
        <f>Пр3_вср25_26!F217</f>
        <v>0</v>
      </c>
      <c r="F220" s="41">
        <f>Пр3_вср25_26!G217</f>
        <v>0</v>
      </c>
    </row>
    <row r="221" spans="1:6" hidden="1" x14ac:dyDescent="0.25">
      <c r="A221" s="17" t="s">
        <v>20</v>
      </c>
      <c r="B221" s="143" t="s">
        <v>51</v>
      </c>
      <c r="C221" s="143" t="s">
        <v>270</v>
      </c>
      <c r="D221" s="143" t="s">
        <v>21</v>
      </c>
      <c r="E221" s="41">
        <f>E222</f>
        <v>0</v>
      </c>
      <c r="F221" s="41">
        <f>F222</f>
        <v>0</v>
      </c>
    </row>
    <row r="222" spans="1:6" hidden="1" x14ac:dyDescent="0.25">
      <c r="A222" s="17" t="s">
        <v>22</v>
      </c>
      <c r="B222" s="143" t="s">
        <v>51</v>
      </c>
      <c r="C222" s="143" t="s">
        <v>270</v>
      </c>
      <c r="D222" s="143" t="s">
        <v>23</v>
      </c>
      <c r="E222" s="41">
        <f>Пр3_вср25_26!F219</f>
        <v>0</v>
      </c>
      <c r="F222" s="41">
        <f>Пр3_вср25_26!G219</f>
        <v>0</v>
      </c>
    </row>
    <row r="223" spans="1:6" ht="36" hidden="1" x14ac:dyDescent="0.25">
      <c r="A223" s="25" t="s">
        <v>271</v>
      </c>
      <c r="B223" s="143" t="s">
        <v>51</v>
      </c>
      <c r="C223" s="143" t="s">
        <v>272</v>
      </c>
      <c r="D223" s="143"/>
      <c r="E223" s="41">
        <f>E226+E224</f>
        <v>0</v>
      </c>
      <c r="F223" s="41">
        <f>F226+F224</f>
        <v>0</v>
      </c>
    </row>
    <row r="224" spans="1:6" ht="24" hidden="1" x14ac:dyDescent="0.25">
      <c r="A224" s="25" t="s">
        <v>302</v>
      </c>
      <c r="B224" s="143" t="s">
        <v>51</v>
      </c>
      <c r="C224" s="143" t="s">
        <v>272</v>
      </c>
      <c r="D224" s="143" t="s">
        <v>304</v>
      </c>
      <c r="E224" s="41">
        <f>E225</f>
        <v>0</v>
      </c>
      <c r="F224" s="41">
        <f>F225</f>
        <v>0</v>
      </c>
    </row>
    <row r="225" spans="1:6" hidden="1" x14ac:dyDescent="0.25">
      <c r="A225" s="25" t="s">
        <v>303</v>
      </c>
      <c r="B225" s="143" t="s">
        <v>51</v>
      </c>
      <c r="C225" s="143" t="s">
        <v>272</v>
      </c>
      <c r="D225" s="143" t="s">
        <v>305</v>
      </c>
      <c r="E225" s="41">
        <f>Пр3_вср25_26!F222</f>
        <v>0</v>
      </c>
      <c r="F225" s="41">
        <f>Пр3_вср25_26!G222</f>
        <v>0</v>
      </c>
    </row>
    <row r="226" spans="1:6" hidden="1" x14ac:dyDescent="0.25">
      <c r="A226" s="17" t="s">
        <v>20</v>
      </c>
      <c r="B226" s="143" t="s">
        <v>51</v>
      </c>
      <c r="C226" s="143" t="s">
        <v>272</v>
      </c>
      <c r="D226" s="143" t="s">
        <v>21</v>
      </c>
      <c r="E226" s="41">
        <f>E227</f>
        <v>0</v>
      </c>
      <c r="F226" s="41">
        <f>F227</f>
        <v>0</v>
      </c>
    </row>
    <row r="227" spans="1:6" hidden="1" x14ac:dyDescent="0.25">
      <c r="A227" s="17" t="s">
        <v>22</v>
      </c>
      <c r="B227" s="143" t="s">
        <v>51</v>
      </c>
      <c r="C227" s="143" t="s">
        <v>272</v>
      </c>
      <c r="D227" s="143" t="s">
        <v>23</v>
      </c>
      <c r="E227" s="41">
        <f>Пр3_вср25_26!F224</f>
        <v>0</v>
      </c>
      <c r="F227" s="41">
        <f>Пр3_вср25_26!G224</f>
        <v>0</v>
      </c>
    </row>
    <row r="228" spans="1:6" ht="24" x14ac:dyDescent="0.25">
      <c r="A228" s="26" t="s">
        <v>87</v>
      </c>
      <c r="B228" s="143" t="s">
        <v>51</v>
      </c>
      <c r="C228" s="143" t="s">
        <v>88</v>
      </c>
      <c r="D228" s="143"/>
      <c r="E228" s="41">
        <f t="shared" ref="E228:F231" si="20">E229</f>
        <v>150000</v>
      </c>
      <c r="F228" s="41">
        <f t="shared" si="20"/>
        <v>150000</v>
      </c>
    </row>
    <row r="229" spans="1:6" ht="24" x14ac:dyDescent="0.25">
      <c r="A229" s="35" t="s">
        <v>160</v>
      </c>
      <c r="B229" s="143" t="s">
        <v>51</v>
      </c>
      <c r="C229" s="143" t="s">
        <v>123</v>
      </c>
      <c r="D229" s="143"/>
      <c r="E229" s="41">
        <f t="shared" si="20"/>
        <v>150000</v>
      </c>
      <c r="F229" s="41">
        <f t="shared" si="20"/>
        <v>150000</v>
      </c>
    </row>
    <row r="230" spans="1:6" x14ac:dyDescent="0.25">
      <c r="A230" s="24" t="s">
        <v>89</v>
      </c>
      <c r="B230" s="143" t="s">
        <v>51</v>
      </c>
      <c r="C230" s="143" t="s">
        <v>175</v>
      </c>
      <c r="D230" s="143"/>
      <c r="E230" s="41">
        <f t="shared" si="20"/>
        <v>150000</v>
      </c>
      <c r="F230" s="41">
        <f t="shared" si="20"/>
        <v>150000</v>
      </c>
    </row>
    <row r="231" spans="1:6" ht="24" x14ac:dyDescent="0.25">
      <c r="A231" s="24" t="s">
        <v>16</v>
      </c>
      <c r="B231" s="143" t="s">
        <v>51</v>
      </c>
      <c r="C231" s="143" t="s">
        <v>175</v>
      </c>
      <c r="D231" s="143">
        <v>200</v>
      </c>
      <c r="E231" s="41">
        <f t="shared" si="20"/>
        <v>150000</v>
      </c>
      <c r="F231" s="41">
        <f t="shared" si="20"/>
        <v>150000</v>
      </c>
    </row>
    <row r="232" spans="1:6" ht="36" x14ac:dyDescent="0.25">
      <c r="A232" s="24" t="s">
        <v>18</v>
      </c>
      <c r="B232" s="143" t="s">
        <v>51</v>
      </c>
      <c r="C232" s="143" t="s">
        <v>175</v>
      </c>
      <c r="D232" s="143">
        <v>240</v>
      </c>
      <c r="E232" s="41">
        <f>Пр3_вср25_26!F229</f>
        <v>150000</v>
      </c>
      <c r="F232" s="41">
        <f>Пр3_вср25_26!G229</f>
        <v>150000</v>
      </c>
    </row>
    <row r="233" spans="1:6" x14ac:dyDescent="0.25">
      <c r="A233" s="15" t="s">
        <v>52</v>
      </c>
      <c r="B233" s="156" t="s">
        <v>53</v>
      </c>
      <c r="C233" s="156"/>
      <c r="D233" s="156"/>
      <c r="E233" s="40">
        <f>E234+E253</f>
        <v>2390000</v>
      </c>
      <c r="F233" s="40">
        <f>F234+F253</f>
        <v>1980000</v>
      </c>
    </row>
    <row r="234" spans="1:6" ht="36" x14ac:dyDescent="0.25">
      <c r="A234" s="26" t="s">
        <v>109</v>
      </c>
      <c r="B234" s="143" t="s">
        <v>53</v>
      </c>
      <c r="C234" s="143" t="s">
        <v>113</v>
      </c>
      <c r="D234" s="143"/>
      <c r="E234" s="41">
        <f>E235</f>
        <v>2390000</v>
      </c>
      <c r="F234" s="41">
        <f>F235</f>
        <v>1980000</v>
      </c>
    </row>
    <row r="235" spans="1:6" ht="24" x14ac:dyDescent="0.25">
      <c r="A235" s="36" t="s">
        <v>165</v>
      </c>
      <c r="B235" s="143" t="s">
        <v>53</v>
      </c>
      <c r="C235" s="143" t="s">
        <v>138</v>
      </c>
      <c r="D235" s="143"/>
      <c r="E235" s="41">
        <f>E236+E239+E245+E248</f>
        <v>2390000</v>
      </c>
      <c r="F235" s="41">
        <f>F236+F239+F245+F248</f>
        <v>1980000</v>
      </c>
    </row>
    <row r="236" spans="1:6" ht="36" hidden="1" x14ac:dyDescent="0.25">
      <c r="A236" s="24" t="s">
        <v>226</v>
      </c>
      <c r="B236" s="143" t="s">
        <v>53</v>
      </c>
      <c r="C236" s="143" t="s">
        <v>225</v>
      </c>
      <c r="D236" s="143"/>
      <c r="E236" s="41">
        <f>E237</f>
        <v>0</v>
      </c>
      <c r="F236" s="41">
        <f>F237</f>
        <v>0</v>
      </c>
    </row>
    <row r="237" spans="1:6" ht="24" hidden="1" x14ac:dyDescent="0.25">
      <c r="A237" s="24" t="s">
        <v>16</v>
      </c>
      <c r="B237" s="143" t="s">
        <v>53</v>
      </c>
      <c r="C237" s="143" t="s">
        <v>225</v>
      </c>
      <c r="D237" s="143" t="s">
        <v>17</v>
      </c>
      <c r="E237" s="41">
        <f>E238</f>
        <v>0</v>
      </c>
      <c r="F237" s="41">
        <f>F238</f>
        <v>0</v>
      </c>
    </row>
    <row r="238" spans="1:6" ht="36" hidden="1" x14ac:dyDescent="0.25">
      <c r="A238" s="39" t="s">
        <v>18</v>
      </c>
      <c r="B238" s="143" t="s">
        <v>53</v>
      </c>
      <c r="C238" s="143" t="s">
        <v>225</v>
      </c>
      <c r="D238" s="143" t="s">
        <v>19</v>
      </c>
      <c r="E238" s="41">
        <f>Пр3_вср25_26!F235</f>
        <v>0</v>
      </c>
      <c r="F238" s="41">
        <f>Пр3_вср25_26!G235</f>
        <v>0</v>
      </c>
    </row>
    <row r="239" spans="1:6" ht="24" x14ac:dyDescent="0.25">
      <c r="A239" s="24" t="s">
        <v>54</v>
      </c>
      <c r="B239" s="143" t="s">
        <v>53</v>
      </c>
      <c r="C239" s="143" t="s">
        <v>139</v>
      </c>
      <c r="D239" s="143"/>
      <c r="E239" s="41">
        <f>E240</f>
        <v>2000000</v>
      </c>
      <c r="F239" s="41">
        <f>F240</f>
        <v>1600000</v>
      </c>
    </row>
    <row r="240" spans="1:6" ht="24" x14ac:dyDescent="0.25">
      <c r="A240" s="24" t="s">
        <v>16</v>
      </c>
      <c r="B240" s="143" t="s">
        <v>53</v>
      </c>
      <c r="C240" s="143" t="s">
        <v>139</v>
      </c>
      <c r="D240" s="143" t="s">
        <v>17</v>
      </c>
      <c r="E240" s="41">
        <f>E241</f>
        <v>2000000</v>
      </c>
      <c r="F240" s="41">
        <f>F241</f>
        <v>1600000</v>
      </c>
    </row>
    <row r="241" spans="1:6" ht="36" x14ac:dyDescent="0.25">
      <c r="A241" s="39" t="s">
        <v>18</v>
      </c>
      <c r="B241" s="143" t="s">
        <v>53</v>
      </c>
      <c r="C241" s="143" t="s">
        <v>139</v>
      </c>
      <c r="D241" s="143" t="s">
        <v>19</v>
      </c>
      <c r="E241" s="41">
        <f>Пр3_вср25_26!F238</f>
        <v>2000000</v>
      </c>
      <c r="F241" s="41">
        <f>Пр3_вср25_26!G238</f>
        <v>1600000</v>
      </c>
    </row>
    <row r="242" spans="1:6" hidden="1" x14ac:dyDescent="0.25">
      <c r="A242" s="37" t="s">
        <v>207</v>
      </c>
      <c r="B242" s="161" t="s">
        <v>53</v>
      </c>
      <c r="C242" s="161" t="s">
        <v>208</v>
      </c>
      <c r="D242" s="143"/>
      <c r="E242" s="41">
        <f>E243</f>
        <v>0</v>
      </c>
      <c r="F242" s="41">
        <f>F243</f>
        <v>0</v>
      </c>
    </row>
    <row r="243" spans="1:6" ht="24" hidden="1" x14ac:dyDescent="0.25">
      <c r="A243" s="24" t="s">
        <v>16</v>
      </c>
      <c r="B243" s="143" t="s">
        <v>53</v>
      </c>
      <c r="C243" s="143" t="s">
        <v>208</v>
      </c>
      <c r="D243" s="143" t="s">
        <v>17</v>
      </c>
      <c r="E243" s="41">
        <f>E244</f>
        <v>0</v>
      </c>
      <c r="F243" s="41">
        <f>F244</f>
        <v>0</v>
      </c>
    </row>
    <row r="244" spans="1:6" ht="36" hidden="1" x14ac:dyDescent="0.25">
      <c r="A244" s="39" t="s">
        <v>18</v>
      </c>
      <c r="B244" s="143" t="s">
        <v>53</v>
      </c>
      <c r="C244" s="143" t="s">
        <v>208</v>
      </c>
      <c r="D244" s="143" t="s">
        <v>19</v>
      </c>
      <c r="E244" s="41">
        <f>Пр3_вср25_26!F241</f>
        <v>0</v>
      </c>
      <c r="F244" s="41">
        <f>Пр3_вср25_26!G241</f>
        <v>0</v>
      </c>
    </row>
    <row r="245" spans="1:6" ht="24" x14ac:dyDescent="0.25">
      <c r="A245" s="39" t="s">
        <v>180</v>
      </c>
      <c r="B245" s="143" t="s">
        <v>53</v>
      </c>
      <c r="C245" s="143" t="s">
        <v>181</v>
      </c>
      <c r="D245" s="143"/>
      <c r="E245" s="41">
        <f t="shared" ref="E245:F246" si="21">E246</f>
        <v>60000</v>
      </c>
      <c r="F245" s="41">
        <f t="shared" si="21"/>
        <v>50000</v>
      </c>
    </row>
    <row r="246" spans="1:6" ht="24" x14ac:dyDescent="0.25">
      <c r="A246" s="39" t="s">
        <v>63</v>
      </c>
      <c r="B246" s="143" t="s">
        <v>53</v>
      </c>
      <c r="C246" s="143" t="s">
        <v>181</v>
      </c>
      <c r="D246" s="143" t="s">
        <v>98</v>
      </c>
      <c r="E246" s="41">
        <f t="shared" si="21"/>
        <v>60000</v>
      </c>
      <c r="F246" s="41">
        <f t="shared" si="21"/>
        <v>50000</v>
      </c>
    </row>
    <row r="247" spans="1:6" x14ac:dyDescent="0.25">
      <c r="A247" s="39" t="s">
        <v>64</v>
      </c>
      <c r="B247" s="143" t="s">
        <v>53</v>
      </c>
      <c r="C247" s="143" t="s">
        <v>181</v>
      </c>
      <c r="D247" s="143" t="s">
        <v>99</v>
      </c>
      <c r="E247" s="41">
        <f>Пр3_вср25_26!F244</f>
        <v>60000</v>
      </c>
      <c r="F247" s="41">
        <f>Пр3_вср25_26!G244</f>
        <v>50000</v>
      </c>
    </row>
    <row r="248" spans="1:6" ht="36" x14ac:dyDescent="0.25">
      <c r="A248" s="39" t="s">
        <v>179</v>
      </c>
      <c r="B248" s="143" t="s">
        <v>53</v>
      </c>
      <c r="C248" s="143" t="s">
        <v>178</v>
      </c>
      <c r="D248" s="143"/>
      <c r="E248" s="41">
        <f>E249+E251</f>
        <v>330000</v>
      </c>
      <c r="F248" s="41">
        <f>F249+F251</f>
        <v>330000</v>
      </c>
    </row>
    <row r="249" spans="1:6" ht="24" x14ac:dyDescent="0.25">
      <c r="A249" s="24" t="s">
        <v>16</v>
      </c>
      <c r="B249" s="143" t="s">
        <v>53</v>
      </c>
      <c r="C249" s="143" t="s">
        <v>178</v>
      </c>
      <c r="D249" s="143" t="s">
        <v>17</v>
      </c>
      <c r="E249" s="41">
        <f>E250</f>
        <v>330000</v>
      </c>
      <c r="F249" s="41">
        <f>F250</f>
        <v>330000</v>
      </c>
    </row>
    <row r="250" spans="1:6" ht="36" x14ac:dyDescent="0.25">
      <c r="A250" s="24" t="s">
        <v>18</v>
      </c>
      <c r="B250" s="143" t="s">
        <v>53</v>
      </c>
      <c r="C250" s="143" t="s">
        <v>178</v>
      </c>
      <c r="D250" s="143" t="s">
        <v>19</v>
      </c>
      <c r="E250" s="41">
        <f>Пр3_вср25_26!F247</f>
        <v>330000</v>
      </c>
      <c r="F250" s="41">
        <f>Пр3_вср25_26!G247</f>
        <v>330000</v>
      </c>
    </row>
    <row r="251" spans="1:6" hidden="1" x14ac:dyDescent="0.25">
      <c r="A251" s="25" t="s">
        <v>20</v>
      </c>
      <c r="B251" s="143" t="s">
        <v>53</v>
      </c>
      <c r="C251" s="143" t="s">
        <v>178</v>
      </c>
      <c r="D251" s="143" t="s">
        <v>21</v>
      </c>
      <c r="E251" s="41">
        <f>E252</f>
        <v>0</v>
      </c>
      <c r="F251" s="41">
        <f>F252</f>
        <v>0</v>
      </c>
    </row>
    <row r="252" spans="1:6" hidden="1" x14ac:dyDescent="0.25">
      <c r="A252" s="25" t="s">
        <v>281</v>
      </c>
      <c r="B252" s="143" t="s">
        <v>53</v>
      </c>
      <c r="C252" s="143" t="s">
        <v>178</v>
      </c>
      <c r="D252" s="143" t="s">
        <v>280</v>
      </c>
      <c r="E252" s="41">
        <f>Пр3_вср25_26!F249</f>
        <v>0</v>
      </c>
      <c r="F252" s="41">
        <f>Пр3_вср25_26!G249</f>
        <v>0</v>
      </c>
    </row>
    <row r="253" spans="1:6" ht="48" hidden="1" x14ac:dyDescent="0.25">
      <c r="A253" s="25" t="s">
        <v>287</v>
      </c>
      <c r="B253" s="143" t="s">
        <v>53</v>
      </c>
      <c r="C253" s="143" t="s">
        <v>288</v>
      </c>
      <c r="D253" s="143"/>
      <c r="E253" s="41">
        <f>E254</f>
        <v>0</v>
      </c>
      <c r="F253" s="41">
        <f>F254</f>
        <v>0</v>
      </c>
    </row>
    <row r="254" spans="1:6" ht="24" hidden="1" x14ac:dyDescent="0.25">
      <c r="A254" s="25" t="s">
        <v>289</v>
      </c>
      <c r="B254" s="143" t="s">
        <v>53</v>
      </c>
      <c r="C254" s="143" t="s">
        <v>290</v>
      </c>
      <c r="D254" s="143"/>
      <c r="E254" s="41">
        <f>E255+E258+E261+E264</f>
        <v>0</v>
      </c>
      <c r="F254" s="41">
        <f>F255+F258+F261+F264</f>
        <v>0</v>
      </c>
    </row>
    <row r="255" spans="1:6" ht="36" hidden="1" x14ac:dyDescent="0.25">
      <c r="A255" s="25" t="s">
        <v>307</v>
      </c>
      <c r="B255" s="143" t="s">
        <v>53</v>
      </c>
      <c r="C255" s="143" t="s">
        <v>306</v>
      </c>
      <c r="D255" s="143"/>
      <c r="E255" s="41">
        <f>E256</f>
        <v>0</v>
      </c>
      <c r="F255" s="41">
        <f>F256</f>
        <v>0</v>
      </c>
    </row>
    <row r="256" spans="1:6" ht="24" hidden="1" x14ac:dyDescent="0.25">
      <c r="A256" s="24" t="s">
        <v>16</v>
      </c>
      <c r="B256" s="143" t="s">
        <v>53</v>
      </c>
      <c r="C256" s="143" t="s">
        <v>306</v>
      </c>
      <c r="D256" s="143" t="s">
        <v>17</v>
      </c>
      <c r="E256" s="41">
        <f>E257</f>
        <v>0</v>
      </c>
      <c r="F256" s="41">
        <f>F257</f>
        <v>0</v>
      </c>
    </row>
    <row r="257" spans="1:6" ht="36" hidden="1" x14ac:dyDescent="0.25">
      <c r="A257" s="39" t="s">
        <v>18</v>
      </c>
      <c r="B257" s="143" t="s">
        <v>53</v>
      </c>
      <c r="C257" s="143" t="s">
        <v>306</v>
      </c>
      <c r="D257" s="143" t="s">
        <v>19</v>
      </c>
      <c r="E257" s="41">
        <f>Пр3_вср25_26!F254</f>
        <v>0</v>
      </c>
      <c r="F257" s="41">
        <f>Пр3_вср25_26!G254</f>
        <v>0</v>
      </c>
    </row>
    <row r="258" spans="1:6" ht="24" hidden="1" x14ac:dyDescent="0.25">
      <c r="A258" s="39" t="s">
        <v>411</v>
      </c>
      <c r="B258" s="143" t="s">
        <v>53</v>
      </c>
      <c r="C258" s="143" t="s">
        <v>410</v>
      </c>
      <c r="D258" s="143"/>
      <c r="E258" s="41">
        <f>E259</f>
        <v>0</v>
      </c>
      <c r="F258" s="41">
        <f>F259</f>
        <v>0</v>
      </c>
    </row>
    <row r="259" spans="1:6" ht="24" hidden="1" x14ac:dyDescent="0.25">
      <c r="A259" s="24" t="s">
        <v>16</v>
      </c>
      <c r="B259" s="143" t="s">
        <v>53</v>
      </c>
      <c r="C259" s="143" t="s">
        <v>410</v>
      </c>
      <c r="D259" s="143" t="s">
        <v>17</v>
      </c>
      <c r="E259" s="41">
        <f>E260</f>
        <v>0</v>
      </c>
      <c r="F259" s="41">
        <f>F260</f>
        <v>0</v>
      </c>
    </row>
    <row r="260" spans="1:6" ht="36" hidden="1" x14ac:dyDescent="0.25">
      <c r="A260" s="24" t="s">
        <v>18</v>
      </c>
      <c r="B260" s="143" t="s">
        <v>53</v>
      </c>
      <c r="C260" s="143" t="s">
        <v>410</v>
      </c>
      <c r="D260" s="143" t="s">
        <v>19</v>
      </c>
      <c r="E260" s="41">
        <f>Пр3_вср25_26!F257</f>
        <v>0</v>
      </c>
      <c r="F260" s="41">
        <f>Пр3_вср25_26!G257</f>
        <v>0</v>
      </c>
    </row>
    <row r="261" spans="1:6" ht="24" hidden="1" x14ac:dyDescent="0.25">
      <c r="A261" s="24" t="s">
        <v>401</v>
      </c>
      <c r="B261" s="143" t="s">
        <v>53</v>
      </c>
      <c r="C261" s="143" t="s">
        <v>400</v>
      </c>
      <c r="D261" s="143"/>
      <c r="E261" s="41">
        <f>E262</f>
        <v>0</v>
      </c>
      <c r="F261" s="41">
        <f>F262</f>
        <v>0</v>
      </c>
    </row>
    <row r="262" spans="1:6" ht="24" hidden="1" x14ac:dyDescent="0.25">
      <c r="A262" s="24" t="s">
        <v>16</v>
      </c>
      <c r="B262" s="143" t="s">
        <v>53</v>
      </c>
      <c r="C262" s="143" t="s">
        <v>400</v>
      </c>
      <c r="D262" s="143" t="s">
        <v>17</v>
      </c>
      <c r="E262" s="41">
        <f>E263</f>
        <v>0</v>
      </c>
      <c r="F262" s="41">
        <f>F263</f>
        <v>0</v>
      </c>
    </row>
    <row r="263" spans="1:6" ht="36" hidden="1" x14ac:dyDescent="0.25">
      <c r="A263" s="24" t="s">
        <v>18</v>
      </c>
      <c r="B263" s="143" t="s">
        <v>53</v>
      </c>
      <c r="C263" s="143" t="s">
        <v>400</v>
      </c>
      <c r="D263" s="143" t="s">
        <v>19</v>
      </c>
      <c r="E263" s="41">
        <f>Пр3_вср25_26!F260</f>
        <v>0</v>
      </c>
      <c r="F263" s="41">
        <f>Пр3_вср25_26!G260</f>
        <v>0</v>
      </c>
    </row>
    <row r="264" spans="1:6" ht="24" hidden="1" x14ac:dyDescent="0.25">
      <c r="A264" s="24" t="s">
        <v>403</v>
      </c>
      <c r="B264" s="143" t="s">
        <v>53</v>
      </c>
      <c r="C264" s="143" t="s">
        <v>312</v>
      </c>
      <c r="D264" s="143"/>
      <c r="E264" s="41">
        <f>E265</f>
        <v>0</v>
      </c>
      <c r="F264" s="41">
        <f>F265</f>
        <v>0</v>
      </c>
    </row>
    <row r="265" spans="1:6" ht="24" hidden="1" x14ac:dyDescent="0.25">
      <c r="A265" s="24" t="s">
        <v>16</v>
      </c>
      <c r="B265" s="143" t="s">
        <v>53</v>
      </c>
      <c r="C265" s="143" t="s">
        <v>312</v>
      </c>
      <c r="D265" s="143" t="s">
        <v>17</v>
      </c>
      <c r="E265" s="41">
        <f>E266</f>
        <v>0</v>
      </c>
      <c r="F265" s="41">
        <f>F266</f>
        <v>0</v>
      </c>
    </row>
    <row r="266" spans="1:6" ht="36" hidden="1" x14ac:dyDescent="0.25">
      <c r="A266" s="24" t="s">
        <v>18</v>
      </c>
      <c r="B266" s="143" t="s">
        <v>53</v>
      </c>
      <c r="C266" s="143" t="s">
        <v>312</v>
      </c>
      <c r="D266" s="143" t="s">
        <v>19</v>
      </c>
      <c r="E266" s="41">
        <f>Пр3_вср25_26!F263</f>
        <v>0</v>
      </c>
      <c r="F266" s="41">
        <f>Пр3_вср25_26!G263</f>
        <v>0</v>
      </c>
    </row>
    <row r="267" spans="1:6" x14ac:dyDescent="0.25">
      <c r="A267" s="15" t="s">
        <v>244</v>
      </c>
      <c r="B267" s="156" t="s">
        <v>55</v>
      </c>
      <c r="C267" s="156"/>
      <c r="D267" s="156"/>
      <c r="E267" s="40">
        <f>E268+E293+E301</f>
        <v>14974655.629999999</v>
      </c>
      <c r="F267" s="40">
        <f>F268+F293+F301</f>
        <v>15379699.08</v>
      </c>
    </row>
    <row r="268" spans="1:6" ht="24" x14ac:dyDescent="0.25">
      <c r="A268" s="26" t="s">
        <v>108</v>
      </c>
      <c r="B268" s="143" t="s">
        <v>55</v>
      </c>
      <c r="C268" s="143" t="s">
        <v>114</v>
      </c>
      <c r="D268" s="143"/>
      <c r="E268" s="41">
        <f>E269</f>
        <v>14974655.629999999</v>
      </c>
      <c r="F268" s="41">
        <f>F269</f>
        <v>15379699.08</v>
      </c>
    </row>
    <row r="269" spans="1:6" ht="24" x14ac:dyDescent="0.25">
      <c r="A269" s="36" t="s">
        <v>166</v>
      </c>
      <c r="B269" s="143" t="s">
        <v>55</v>
      </c>
      <c r="C269" s="143" t="s">
        <v>141</v>
      </c>
      <c r="D269" s="143"/>
      <c r="E269" s="41">
        <f>E279+E284+E287+E290+E270+E273+E276</f>
        <v>14974655.629999999</v>
      </c>
      <c r="F269" s="41">
        <f>F279+F284+F287+F290+F270+F273+F276</f>
        <v>15379699.08</v>
      </c>
    </row>
    <row r="270" spans="1:6" ht="84" hidden="1" x14ac:dyDescent="0.25">
      <c r="A270" s="59" t="s">
        <v>309</v>
      </c>
      <c r="B270" s="143" t="s">
        <v>55</v>
      </c>
      <c r="C270" s="143" t="s">
        <v>308</v>
      </c>
      <c r="D270" s="143"/>
      <c r="E270" s="41">
        <f>E271</f>
        <v>0</v>
      </c>
      <c r="F270" s="41">
        <f>F271</f>
        <v>0</v>
      </c>
    </row>
    <row r="271" spans="1:6" ht="24" hidden="1" x14ac:dyDescent="0.25">
      <c r="A271" s="24" t="s">
        <v>16</v>
      </c>
      <c r="B271" s="143" t="s">
        <v>55</v>
      </c>
      <c r="C271" s="143" t="s">
        <v>308</v>
      </c>
      <c r="D271" s="143" t="s">
        <v>17</v>
      </c>
      <c r="E271" s="41">
        <f>E272</f>
        <v>0</v>
      </c>
      <c r="F271" s="41">
        <f>F272</f>
        <v>0</v>
      </c>
    </row>
    <row r="272" spans="1:6" ht="36" hidden="1" x14ac:dyDescent="0.25">
      <c r="A272" s="24" t="s">
        <v>18</v>
      </c>
      <c r="B272" s="143" t="s">
        <v>55</v>
      </c>
      <c r="C272" s="143" t="s">
        <v>308</v>
      </c>
      <c r="D272" s="143" t="s">
        <v>19</v>
      </c>
      <c r="E272" s="41">
        <f>Пр3_вср25_26!F269</f>
        <v>0</v>
      </c>
      <c r="F272" s="41">
        <f>Пр3_вср25_26!G269</f>
        <v>0</v>
      </c>
    </row>
    <row r="273" spans="1:6" ht="36" hidden="1" x14ac:dyDescent="0.25">
      <c r="A273" s="17" t="s">
        <v>442</v>
      </c>
      <c r="B273" s="143" t="s">
        <v>55</v>
      </c>
      <c r="C273" s="143" t="s">
        <v>443</v>
      </c>
      <c r="D273" s="143"/>
      <c r="E273" s="41">
        <f>E274</f>
        <v>0</v>
      </c>
      <c r="F273" s="41">
        <f>F274</f>
        <v>0</v>
      </c>
    </row>
    <row r="274" spans="1:6" ht="24" hidden="1" x14ac:dyDescent="0.25">
      <c r="A274" s="24" t="s">
        <v>398</v>
      </c>
      <c r="B274" s="143" t="s">
        <v>55</v>
      </c>
      <c r="C274" s="143" t="s">
        <v>443</v>
      </c>
      <c r="D274" s="143" t="s">
        <v>17</v>
      </c>
      <c r="E274" s="41">
        <f>E275</f>
        <v>0</v>
      </c>
      <c r="F274" s="41">
        <f>F275</f>
        <v>0</v>
      </c>
    </row>
    <row r="275" spans="1:6" ht="36" hidden="1" x14ac:dyDescent="0.25">
      <c r="A275" s="24" t="s">
        <v>399</v>
      </c>
      <c r="B275" s="143" t="s">
        <v>55</v>
      </c>
      <c r="C275" s="143" t="s">
        <v>443</v>
      </c>
      <c r="D275" s="143" t="s">
        <v>19</v>
      </c>
      <c r="E275" s="41">
        <f>Пр3_вср25_26!F272</f>
        <v>0</v>
      </c>
      <c r="F275" s="41">
        <f>Пр3_вср25_26!G272</f>
        <v>0</v>
      </c>
    </row>
    <row r="276" spans="1:6" ht="36" hidden="1" x14ac:dyDescent="0.25">
      <c r="A276" s="24" t="s">
        <v>307</v>
      </c>
      <c r="B276" s="143" t="s">
        <v>55</v>
      </c>
      <c r="C276" s="143" t="s">
        <v>402</v>
      </c>
      <c r="D276" s="143"/>
      <c r="E276" s="41">
        <f>E277</f>
        <v>0</v>
      </c>
      <c r="F276" s="41">
        <f>F277</f>
        <v>0</v>
      </c>
    </row>
    <row r="277" spans="1:6" ht="24" hidden="1" x14ac:dyDescent="0.25">
      <c r="A277" s="24" t="s">
        <v>398</v>
      </c>
      <c r="B277" s="143" t="s">
        <v>55</v>
      </c>
      <c r="C277" s="143" t="s">
        <v>402</v>
      </c>
      <c r="D277" s="143" t="s">
        <v>17</v>
      </c>
      <c r="E277" s="41">
        <f>E278</f>
        <v>0</v>
      </c>
      <c r="F277" s="41">
        <f>F278</f>
        <v>0</v>
      </c>
    </row>
    <row r="278" spans="1:6" ht="36" hidden="1" x14ac:dyDescent="0.25">
      <c r="A278" s="24" t="s">
        <v>399</v>
      </c>
      <c r="B278" s="143" t="s">
        <v>55</v>
      </c>
      <c r="C278" s="143" t="s">
        <v>402</v>
      </c>
      <c r="D278" s="143" t="s">
        <v>19</v>
      </c>
      <c r="E278" s="41">
        <f>Пр3_вср25_26!F275</f>
        <v>0</v>
      </c>
      <c r="F278" s="41">
        <f>Пр3_вср25_26!G275</f>
        <v>0</v>
      </c>
    </row>
    <row r="279" spans="1:6" x14ac:dyDescent="0.25">
      <c r="A279" s="24" t="s">
        <v>56</v>
      </c>
      <c r="B279" s="143" t="s">
        <v>55</v>
      </c>
      <c r="C279" s="143" t="s">
        <v>143</v>
      </c>
      <c r="D279" s="143"/>
      <c r="E279" s="41">
        <f>E280+E282</f>
        <v>6719500</v>
      </c>
      <c r="F279" s="41">
        <f>F280+F282</f>
        <v>6900000</v>
      </c>
    </row>
    <row r="280" spans="1:6" ht="24" x14ac:dyDescent="0.25">
      <c r="A280" s="24" t="s">
        <v>16</v>
      </c>
      <c r="B280" s="143" t="s">
        <v>55</v>
      </c>
      <c r="C280" s="143" t="s">
        <v>143</v>
      </c>
      <c r="D280" s="143" t="s">
        <v>17</v>
      </c>
      <c r="E280" s="41">
        <f t="shared" ref="E280:F280" si="22">E281</f>
        <v>6719500</v>
      </c>
      <c r="F280" s="41">
        <f t="shared" si="22"/>
        <v>6900000</v>
      </c>
    </row>
    <row r="281" spans="1:6" ht="36" x14ac:dyDescent="0.25">
      <c r="A281" s="25" t="s">
        <v>18</v>
      </c>
      <c r="B281" s="143" t="s">
        <v>55</v>
      </c>
      <c r="C281" s="143" t="s">
        <v>143</v>
      </c>
      <c r="D281" s="143" t="s">
        <v>19</v>
      </c>
      <c r="E281" s="41">
        <f>Пр3_вср25_26!F278</f>
        <v>6719500</v>
      </c>
      <c r="F281" s="41">
        <f>Пр3_вср25_26!G278</f>
        <v>6900000</v>
      </c>
    </row>
    <row r="282" spans="1:6" hidden="1" x14ac:dyDescent="0.25">
      <c r="A282" s="25" t="s">
        <v>20</v>
      </c>
      <c r="B282" s="143" t="s">
        <v>55</v>
      </c>
      <c r="C282" s="143" t="s">
        <v>143</v>
      </c>
      <c r="D282" s="143" t="s">
        <v>21</v>
      </c>
      <c r="E282" s="41">
        <f>E283</f>
        <v>0</v>
      </c>
      <c r="F282" s="41">
        <f>F283</f>
        <v>0</v>
      </c>
    </row>
    <row r="283" spans="1:6" hidden="1" x14ac:dyDescent="0.25">
      <c r="A283" s="33" t="s">
        <v>282</v>
      </c>
      <c r="B283" s="143" t="s">
        <v>55</v>
      </c>
      <c r="C283" s="143" t="s">
        <v>143</v>
      </c>
      <c r="D283" s="143" t="s">
        <v>23</v>
      </c>
      <c r="E283" s="41">
        <f>Пр3_вср25_26!F280</f>
        <v>0</v>
      </c>
      <c r="F283" s="41">
        <f>Пр3_вср25_26!G280</f>
        <v>0</v>
      </c>
    </row>
    <row r="284" spans="1:6" x14ac:dyDescent="0.25">
      <c r="A284" s="24" t="s">
        <v>102</v>
      </c>
      <c r="B284" s="143" t="s">
        <v>55</v>
      </c>
      <c r="C284" s="143" t="s">
        <v>144</v>
      </c>
      <c r="D284" s="143"/>
      <c r="E284" s="41">
        <f t="shared" ref="E284:F285" si="23">E285</f>
        <v>3574500</v>
      </c>
      <c r="F284" s="41">
        <f t="shared" si="23"/>
        <v>3575000</v>
      </c>
    </row>
    <row r="285" spans="1:6" ht="24" x14ac:dyDescent="0.25">
      <c r="A285" s="24" t="s">
        <v>16</v>
      </c>
      <c r="B285" s="143" t="s">
        <v>55</v>
      </c>
      <c r="C285" s="143" t="s">
        <v>144</v>
      </c>
      <c r="D285" s="143" t="s">
        <v>17</v>
      </c>
      <c r="E285" s="41">
        <f t="shared" si="23"/>
        <v>3574500</v>
      </c>
      <c r="F285" s="41">
        <f t="shared" si="23"/>
        <v>3575000</v>
      </c>
    </row>
    <row r="286" spans="1:6" ht="36" x14ac:dyDescent="0.25">
      <c r="A286" s="24" t="s">
        <v>18</v>
      </c>
      <c r="B286" s="143" t="s">
        <v>55</v>
      </c>
      <c r="C286" s="143" t="s">
        <v>144</v>
      </c>
      <c r="D286" s="143" t="s">
        <v>19</v>
      </c>
      <c r="E286" s="41">
        <f>Пр3_вср25_26!F283</f>
        <v>3574500</v>
      </c>
      <c r="F286" s="41">
        <f>Пр3_вср25_26!G283</f>
        <v>3575000</v>
      </c>
    </row>
    <row r="287" spans="1:6" x14ac:dyDescent="0.25">
      <c r="A287" s="24" t="s">
        <v>142</v>
      </c>
      <c r="B287" s="143" t="s">
        <v>55</v>
      </c>
      <c r="C287" s="143" t="s">
        <v>145</v>
      </c>
      <c r="D287" s="143"/>
      <c r="E287" s="41">
        <f>E288</f>
        <v>2200000</v>
      </c>
      <c r="F287" s="41">
        <f>F288</f>
        <v>2300000</v>
      </c>
    </row>
    <row r="288" spans="1:6" ht="24" x14ac:dyDescent="0.25">
      <c r="A288" s="24" t="s">
        <v>16</v>
      </c>
      <c r="B288" s="143" t="s">
        <v>55</v>
      </c>
      <c r="C288" s="143" t="s">
        <v>145</v>
      </c>
      <c r="D288" s="143" t="s">
        <v>17</v>
      </c>
      <c r="E288" s="41">
        <f t="shared" ref="E288:F288" si="24">E289</f>
        <v>2200000</v>
      </c>
      <c r="F288" s="41">
        <f t="shared" si="24"/>
        <v>2300000</v>
      </c>
    </row>
    <row r="289" spans="1:6" ht="36" x14ac:dyDescent="0.25">
      <c r="A289" s="24" t="s">
        <v>18</v>
      </c>
      <c r="B289" s="143" t="s">
        <v>55</v>
      </c>
      <c r="C289" s="143" t="s">
        <v>145</v>
      </c>
      <c r="D289" s="143" t="s">
        <v>19</v>
      </c>
      <c r="E289" s="41">
        <f>Пр3_вср25_26!F286</f>
        <v>2200000</v>
      </c>
      <c r="F289" s="41">
        <f>Пр3_вср25_26!G286</f>
        <v>2300000</v>
      </c>
    </row>
    <row r="290" spans="1:6" x14ac:dyDescent="0.25">
      <c r="A290" s="24" t="s">
        <v>57</v>
      </c>
      <c r="B290" s="143" t="s">
        <v>55</v>
      </c>
      <c r="C290" s="143" t="s">
        <v>146</v>
      </c>
      <c r="D290" s="143"/>
      <c r="E290" s="41">
        <f>E291</f>
        <v>2480655.63</v>
      </c>
      <c r="F290" s="41">
        <f>F291</f>
        <v>2604699.08</v>
      </c>
    </row>
    <row r="291" spans="1:6" ht="24" x14ac:dyDescent="0.25">
      <c r="A291" s="24" t="s">
        <v>16</v>
      </c>
      <c r="B291" s="143" t="s">
        <v>55</v>
      </c>
      <c r="C291" s="143" t="s">
        <v>146</v>
      </c>
      <c r="D291" s="143" t="s">
        <v>17</v>
      </c>
      <c r="E291" s="41">
        <f>E292</f>
        <v>2480655.63</v>
      </c>
      <c r="F291" s="41">
        <f>F292</f>
        <v>2604699.08</v>
      </c>
    </row>
    <row r="292" spans="1:6" ht="36" x14ac:dyDescent="0.25">
      <c r="A292" s="24" t="s">
        <v>18</v>
      </c>
      <c r="B292" s="143" t="s">
        <v>55</v>
      </c>
      <c r="C292" s="143" t="s">
        <v>146</v>
      </c>
      <c r="D292" s="143" t="s">
        <v>19</v>
      </c>
      <c r="E292" s="41">
        <f>Пр3_вср25_26!F289</f>
        <v>2480655.63</v>
      </c>
      <c r="F292" s="41">
        <f>Пр3_вср25_26!G289</f>
        <v>2604699.08</v>
      </c>
    </row>
    <row r="293" spans="1:6" ht="24" hidden="1" x14ac:dyDescent="0.25">
      <c r="A293" s="26" t="s">
        <v>227</v>
      </c>
      <c r="B293" s="143" t="s">
        <v>55</v>
      </c>
      <c r="C293" s="143" t="s">
        <v>228</v>
      </c>
      <c r="D293" s="143"/>
      <c r="E293" s="41">
        <f>E294</f>
        <v>0</v>
      </c>
      <c r="F293" s="41">
        <f>F294</f>
        <v>0</v>
      </c>
    </row>
    <row r="294" spans="1:6" ht="24" hidden="1" x14ac:dyDescent="0.25">
      <c r="A294" s="25" t="s">
        <v>407</v>
      </c>
      <c r="B294" s="143" t="s">
        <v>55</v>
      </c>
      <c r="C294" s="143" t="s">
        <v>273</v>
      </c>
      <c r="D294" s="143"/>
      <c r="E294" s="41">
        <f>E298+E295</f>
        <v>0</v>
      </c>
      <c r="F294" s="41">
        <f>F298+F295</f>
        <v>0</v>
      </c>
    </row>
    <row r="295" spans="1:6" ht="48" hidden="1" x14ac:dyDescent="0.25">
      <c r="A295" s="24" t="s">
        <v>427</v>
      </c>
      <c r="B295" s="143" t="s">
        <v>55</v>
      </c>
      <c r="C295" s="143" t="s">
        <v>425</v>
      </c>
      <c r="D295" s="143"/>
      <c r="E295" s="41">
        <f>E296</f>
        <v>0</v>
      </c>
      <c r="F295" s="41">
        <f>F296</f>
        <v>0</v>
      </c>
    </row>
    <row r="296" spans="1:6" hidden="1" x14ac:dyDescent="0.25">
      <c r="A296" s="24" t="s">
        <v>259</v>
      </c>
      <c r="B296" s="143" t="s">
        <v>55</v>
      </c>
      <c r="C296" s="143" t="s">
        <v>425</v>
      </c>
      <c r="D296" s="143" t="s">
        <v>257</v>
      </c>
      <c r="E296" s="41">
        <f>E297</f>
        <v>0</v>
      </c>
      <c r="F296" s="41">
        <f>F297</f>
        <v>0</v>
      </c>
    </row>
    <row r="297" spans="1:6" hidden="1" x14ac:dyDescent="0.25">
      <c r="A297" s="24" t="s">
        <v>426</v>
      </c>
      <c r="B297" s="143" t="s">
        <v>55</v>
      </c>
      <c r="C297" s="143" t="s">
        <v>425</v>
      </c>
      <c r="D297" s="143" t="s">
        <v>258</v>
      </c>
      <c r="E297" s="41">
        <f>Пр3_вср25_26!F294</f>
        <v>0</v>
      </c>
      <c r="F297" s="41">
        <f>Пр3_вср25_26!G294</f>
        <v>0</v>
      </c>
    </row>
    <row r="298" spans="1:6" ht="24" hidden="1" x14ac:dyDescent="0.25">
      <c r="A298" s="24" t="s">
        <v>327</v>
      </c>
      <c r="B298" s="143" t="s">
        <v>55</v>
      </c>
      <c r="C298" s="143" t="s">
        <v>328</v>
      </c>
      <c r="D298" s="143"/>
      <c r="E298" s="41">
        <f>E299</f>
        <v>0</v>
      </c>
      <c r="F298" s="41">
        <f>F299</f>
        <v>0</v>
      </c>
    </row>
    <row r="299" spans="1:6" ht="24" hidden="1" x14ac:dyDescent="0.25">
      <c r="A299" s="24" t="s">
        <v>16</v>
      </c>
      <c r="B299" s="143" t="s">
        <v>55</v>
      </c>
      <c r="C299" s="143" t="s">
        <v>328</v>
      </c>
      <c r="D299" s="143" t="s">
        <v>17</v>
      </c>
      <c r="E299" s="41">
        <f>E300</f>
        <v>0</v>
      </c>
      <c r="F299" s="41">
        <f>F300</f>
        <v>0</v>
      </c>
    </row>
    <row r="300" spans="1:6" ht="36" hidden="1" x14ac:dyDescent="0.25">
      <c r="A300" s="25" t="s">
        <v>18</v>
      </c>
      <c r="B300" s="143" t="s">
        <v>55</v>
      </c>
      <c r="C300" s="143" t="s">
        <v>328</v>
      </c>
      <c r="D300" s="143" t="s">
        <v>19</v>
      </c>
      <c r="E300" s="41">
        <f>Пр3_вср25_26!F297</f>
        <v>0</v>
      </c>
      <c r="F300" s="41">
        <f>Пр3_вср25_26!G297</f>
        <v>0</v>
      </c>
    </row>
    <row r="301" spans="1:6" ht="48" hidden="1" x14ac:dyDescent="0.25">
      <c r="A301" s="26" t="s">
        <v>287</v>
      </c>
      <c r="B301" s="143" t="s">
        <v>55</v>
      </c>
      <c r="C301" s="143" t="s">
        <v>288</v>
      </c>
      <c r="D301" s="143"/>
      <c r="E301" s="41">
        <f>E302</f>
        <v>0</v>
      </c>
      <c r="F301" s="41">
        <f>F302</f>
        <v>0</v>
      </c>
    </row>
    <row r="302" spans="1:6" ht="24" hidden="1" x14ac:dyDescent="0.25">
      <c r="A302" s="25" t="s">
        <v>289</v>
      </c>
      <c r="B302" s="143" t="s">
        <v>55</v>
      </c>
      <c r="C302" s="143" t="s">
        <v>290</v>
      </c>
      <c r="D302" s="143"/>
      <c r="E302" s="41">
        <f>E303+E309+E306</f>
        <v>0</v>
      </c>
      <c r="F302" s="41">
        <f>F303+F309+F306</f>
        <v>0</v>
      </c>
    </row>
    <row r="303" spans="1:6" ht="24" hidden="1" x14ac:dyDescent="0.25">
      <c r="A303" s="25" t="s">
        <v>283</v>
      </c>
      <c r="B303" s="143" t="s">
        <v>55</v>
      </c>
      <c r="C303" s="143" t="s">
        <v>284</v>
      </c>
      <c r="D303" s="143"/>
      <c r="E303" s="41">
        <f>E304</f>
        <v>0</v>
      </c>
      <c r="F303" s="41">
        <f>F304</f>
        <v>0</v>
      </c>
    </row>
    <row r="304" spans="1:6" ht="24" hidden="1" x14ac:dyDescent="0.25">
      <c r="A304" s="24" t="s">
        <v>16</v>
      </c>
      <c r="B304" s="143" t="s">
        <v>55</v>
      </c>
      <c r="C304" s="143" t="s">
        <v>284</v>
      </c>
      <c r="D304" s="143" t="s">
        <v>17</v>
      </c>
      <c r="E304" s="41">
        <f>E305</f>
        <v>0</v>
      </c>
      <c r="F304" s="41">
        <f>F305</f>
        <v>0</v>
      </c>
    </row>
    <row r="305" spans="1:6" ht="36" hidden="1" x14ac:dyDescent="0.25">
      <c r="A305" s="25" t="s">
        <v>18</v>
      </c>
      <c r="B305" s="143" t="s">
        <v>55</v>
      </c>
      <c r="C305" s="143" t="s">
        <v>284</v>
      </c>
      <c r="D305" s="143" t="s">
        <v>19</v>
      </c>
      <c r="E305" s="41">
        <f>Пр3_вср25_26!F302</f>
        <v>0</v>
      </c>
      <c r="F305" s="41">
        <f>Пр3_вср25_26!G302</f>
        <v>0</v>
      </c>
    </row>
    <row r="306" spans="1:6" ht="36" hidden="1" x14ac:dyDescent="0.25">
      <c r="A306" s="24" t="s">
        <v>424</v>
      </c>
      <c r="B306" s="143" t="s">
        <v>55</v>
      </c>
      <c r="C306" s="143" t="s">
        <v>423</v>
      </c>
      <c r="D306" s="143"/>
      <c r="E306" s="41">
        <f>E307</f>
        <v>0</v>
      </c>
      <c r="F306" s="41">
        <f>F307</f>
        <v>0</v>
      </c>
    </row>
    <row r="307" spans="1:6" ht="24" hidden="1" x14ac:dyDescent="0.25">
      <c r="A307" s="24" t="s">
        <v>16</v>
      </c>
      <c r="B307" s="143" t="s">
        <v>55</v>
      </c>
      <c r="C307" s="143" t="s">
        <v>423</v>
      </c>
      <c r="D307" s="143" t="s">
        <v>17</v>
      </c>
      <c r="E307" s="41">
        <f>E308</f>
        <v>0</v>
      </c>
      <c r="F307" s="41">
        <f>F308</f>
        <v>0</v>
      </c>
    </row>
    <row r="308" spans="1:6" ht="36" hidden="1" x14ac:dyDescent="0.25">
      <c r="A308" s="24" t="s">
        <v>18</v>
      </c>
      <c r="B308" s="143" t="s">
        <v>55</v>
      </c>
      <c r="C308" s="143" t="s">
        <v>423</v>
      </c>
      <c r="D308" s="143" t="s">
        <v>19</v>
      </c>
      <c r="E308" s="41">
        <f>Пр3_вср25_26!F305</f>
        <v>0</v>
      </c>
      <c r="F308" s="41">
        <f>Пр3_вср25_26!G305</f>
        <v>0</v>
      </c>
    </row>
    <row r="309" spans="1:6" ht="36" hidden="1" x14ac:dyDescent="0.25">
      <c r="A309" s="25" t="s">
        <v>286</v>
      </c>
      <c r="B309" s="143" t="s">
        <v>55</v>
      </c>
      <c r="C309" s="143" t="s">
        <v>285</v>
      </c>
      <c r="D309" s="143"/>
      <c r="E309" s="41">
        <f>E310</f>
        <v>0</v>
      </c>
      <c r="F309" s="41">
        <f>F310</f>
        <v>0</v>
      </c>
    </row>
    <row r="310" spans="1:6" ht="24" hidden="1" x14ac:dyDescent="0.25">
      <c r="A310" s="24" t="s">
        <v>16</v>
      </c>
      <c r="B310" s="143" t="s">
        <v>55</v>
      </c>
      <c r="C310" s="143" t="s">
        <v>285</v>
      </c>
      <c r="D310" s="143" t="s">
        <v>17</v>
      </c>
      <c r="E310" s="41">
        <f>E311</f>
        <v>0</v>
      </c>
      <c r="F310" s="41">
        <f>F311</f>
        <v>0</v>
      </c>
    </row>
    <row r="311" spans="1:6" ht="36" hidden="1" x14ac:dyDescent="0.25">
      <c r="A311" s="25" t="s">
        <v>18</v>
      </c>
      <c r="B311" s="143" t="s">
        <v>55</v>
      </c>
      <c r="C311" s="143" t="s">
        <v>285</v>
      </c>
      <c r="D311" s="143" t="s">
        <v>19</v>
      </c>
      <c r="E311" s="41">
        <f>Пр3_вср25_26!F308</f>
        <v>0</v>
      </c>
      <c r="F311" s="41">
        <f>Пр3_вср25_26!G308</f>
        <v>0</v>
      </c>
    </row>
    <row r="312" spans="1:6" s="149" customFormat="1" hidden="1" x14ac:dyDescent="0.25">
      <c r="A312" s="95" t="s">
        <v>408</v>
      </c>
      <c r="B312" s="153" t="s">
        <v>324</v>
      </c>
      <c r="C312" s="153"/>
      <c r="D312" s="153"/>
      <c r="E312" s="47">
        <f>E313</f>
        <v>0</v>
      </c>
      <c r="F312" s="47">
        <f>F313</f>
        <v>0</v>
      </c>
    </row>
    <row r="313" spans="1:6" ht="24" hidden="1" x14ac:dyDescent="0.25">
      <c r="A313" s="15" t="s">
        <v>311</v>
      </c>
      <c r="B313" s="156" t="s">
        <v>310</v>
      </c>
      <c r="C313" s="156"/>
      <c r="D313" s="156"/>
      <c r="E313" s="40">
        <f>E314+E340+E345</f>
        <v>0</v>
      </c>
      <c r="F313" s="40">
        <f>F314+F340+F345</f>
        <v>0</v>
      </c>
    </row>
    <row r="314" spans="1:6" ht="24" hidden="1" x14ac:dyDescent="0.25">
      <c r="A314" s="26" t="s">
        <v>108</v>
      </c>
      <c r="B314" s="143" t="s">
        <v>310</v>
      </c>
      <c r="C314" s="143" t="s">
        <v>114</v>
      </c>
      <c r="D314" s="143"/>
      <c r="E314" s="41">
        <f t="shared" ref="E314:F317" si="25">E315</f>
        <v>0</v>
      </c>
      <c r="F314" s="41">
        <f t="shared" si="25"/>
        <v>0</v>
      </c>
    </row>
    <row r="315" spans="1:6" ht="24" hidden="1" x14ac:dyDescent="0.25">
      <c r="A315" s="36" t="s">
        <v>166</v>
      </c>
      <c r="B315" s="143" t="s">
        <v>310</v>
      </c>
      <c r="C315" s="143" t="s">
        <v>141</v>
      </c>
      <c r="D315" s="143"/>
      <c r="E315" s="41">
        <f t="shared" si="25"/>
        <v>0</v>
      </c>
      <c r="F315" s="41">
        <f t="shared" si="25"/>
        <v>0</v>
      </c>
    </row>
    <row r="316" spans="1:6" ht="144" hidden="1" x14ac:dyDescent="0.25">
      <c r="A316" s="25" t="s">
        <v>439</v>
      </c>
      <c r="B316" s="143" t="s">
        <v>310</v>
      </c>
      <c r="C316" s="143" t="s">
        <v>437</v>
      </c>
      <c r="D316" s="143"/>
      <c r="E316" s="41">
        <f t="shared" si="25"/>
        <v>0</v>
      </c>
      <c r="F316" s="41">
        <f t="shared" si="25"/>
        <v>0</v>
      </c>
    </row>
    <row r="317" spans="1:6" ht="24" hidden="1" x14ac:dyDescent="0.25">
      <c r="A317" s="24" t="s">
        <v>16</v>
      </c>
      <c r="B317" s="143" t="s">
        <v>310</v>
      </c>
      <c r="C317" s="143" t="s">
        <v>437</v>
      </c>
      <c r="D317" s="143" t="s">
        <v>17</v>
      </c>
      <c r="E317" s="41">
        <f t="shared" si="25"/>
        <v>0</v>
      </c>
      <c r="F317" s="41">
        <f t="shared" si="25"/>
        <v>0</v>
      </c>
    </row>
    <row r="318" spans="1:6" ht="36" hidden="1" x14ac:dyDescent="0.25">
      <c r="A318" s="25" t="s">
        <v>18</v>
      </c>
      <c r="B318" s="143" t="s">
        <v>310</v>
      </c>
      <c r="C318" s="143" t="s">
        <v>437</v>
      </c>
      <c r="D318" s="143" t="s">
        <v>19</v>
      </c>
      <c r="E318" s="41">
        <f>Пр3_вср25_26!F315</f>
        <v>0</v>
      </c>
      <c r="F318" s="41">
        <f>Пр3_вср25_26!G315</f>
        <v>0</v>
      </c>
    </row>
    <row r="319" spans="1:6" s="149" customFormat="1" x14ac:dyDescent="0.25">
      <c r="A319" s="138" t="s">
        <v>245</v>
      </c>
      <c r="B319" s="153" t="s">
        <v>58</v>
      </c>
      <c r="C319" s="155"/>
      <c r="D319" s="155"/>
      <c r="E319" s="47">
        <f>E320</f>
        <v>55000</v>
      </c>
      <c r="F319" s="47">
        <f>F320</f>
        <v>55000</v>
      </c>
    </row>
    <row r="320" spans="1:6" x14ac:dyDescent="0.25">
      <c r="A320" s="15" t="s">
        <v>148</v>
      </c>
      <c r="B320" s="156" t="s">
        <v>59</v>
      </c>
      <c r="C320" s="156"/>
      <c r="D320" s="156"/>
      <c r="E320" s="40">
        <f>E321</f>
        <v>55000</v>
      </c>
      <c r="F320" s="40">
        <f>F321</f>
        <v>55000</v>
      </c>
    </row>
    <row r="321" spans="1:6" ht="24" x14ac:dyDescent="0.25">
      <c r="A321" s="26" t="s">
        <v>107</v>
      </c>
      <c r="B321" s="143" t="s">
        <v>59</v>
      </c>
      <c r="C321" s="143" t="s">
        <v>115</v>
      </c>
      <c r="D321" s="143"/>
      <c r="E321" s="41">
        <f>E323</f>
        <v>55000</v>
      </c>
      <c r="F321" s="41">
        <f>F323</f>
        <v>55000</v>
      </c>
    </row>
    <row r="322" spans="1:6" ht="24" x14ac:dyDescent="0.25">
      <c r="A322" s="30" t="s">
        <v>167</v>
      </c>
      <c r="B322" s="143" t="s">
        <v>59</v>
      </c>
      <c r="C322" s="143" t="s">
        <v>147</v>
      </c>
      <c r="D322" s="143"/>
      <c r="E322" s="41">
        <f>E323</f>
        <v>55000</v>
      </c>
      <c r="F322" s="41">
        <f>F323</f>
        <v>55000</v>
      </c>
    </row>
    <row r="323" spans="1:6" x14ac:dyDescent="0.25">
      <c r="A323" s="27" t="s">
        <v>60</v>
      </c>
      <c r="B323" s="143" t="s">
        <v>59</v>
      </c>
      <c r="C323" s="143" t="s">
        <v>153</v>
      </c>
      <c r="D323" s="143"/>
      <c r="E323" s="41">
        <f>E324+E326</f>
        <v>55000</v>
      </c>
      <c r="F323" s="41">
        <f>F324+F326</f>
        <v>55000</v>
      </c>
    </row>
    <row r="324" spans="1:6" ht="24" x14ac:dyDescent="0.25">
      <c r="A324" s="24" t="s">
        <v>16</v>
      </c>
      <c r="B324" s="143" t="s">
        <v>59</v>
      </c>
      <c r="C324" s="143" t="s">
        <v>153</v>
      </c>
      <c r="D324" s="143" t="s">
        <v>17</v>
      </c>
      <c r="E324" s="41">
        <f>E325</f>
        <v>55000</v>
      </c>
      <c r="F324" s="41">
        <f>F325</f>
        <v>55000</v>
      </c>
    </row>
    <row r="325" spans="1:6" ht="36" x14ac:dyDescent="0.25">
      <c r="A325" s="25" t="s">
        <v>18</v>
      </c>
      <c r="B325" s="143" t="s">
        <v>59</v>
      </c>
      <c r="C325" s="143" t="s">
        <v>153</v>
      </c>
      <c r="D325" s="143" t="s">
        <v>19</v>
      </c>
      <c r="E325" s="41">
        <f>Пр3_вср25_26!F322</f>
        <v>55000</v>
      </c>
      <c r="F325" s="41">
        <f>Пр3_вср25_26!G322</f>
        <v>55000</v>
      </c>
    </row>
    <row r="326" spans="1:6" hidden="1" x14ac:dyDescent="0.25">
      <c r="A326" s="24" t="s">
        <v>212</v>
      </c>
      <c r="B326" s="143" t="s">
        <v>59</v>
      </c>
      <c r="C326" s="143" t="s">
        <v>153</v>
      </c>
      <c r="D326" s="143" t="s">
        <v>213</v>
      </c>
      <c r="E326" s="41">
        <f t="shared" ref="E326:F326" si="26">E327</f>
        <v>0</v>
      </c>
      <c r="F326" s="41">
        <f t="shared" si="26"/>
        <v>0</v>
      </c>
    </row>
    <row r="327" spans="1:6" hidden="1" x14ac:dyDescent="0.25">
      <c r="A327" s="25" t="s">
        <v>214</v>
      </c>
      <c r="B327" s="143" t="s">
        <v>59</v>
      </c>
      <c r="C327" s="143" t="s">
        <v>153</v>
      </c>
      <c r="D327" s="143" t="s">
        <v>215</v>
      </c>
      <c r="E327" s="41">
        <f>Пр3_вср25_26!F324</f>
        <v>0</v>
      </c>
      <c r="F327" s="41">
        <f>Пр3_вср25_26!G324</f>
        <v>0</v>
      </c>
    </row>
    <row r="328" spans="1:6" s="149" customFormat="1" x14ac:dyDescent="0.25">
      <c r="A328" s="138" t="s">
        <v>246</v>
      </c>
      <c r="B328" s="153" t="s">
        <v>61</v>
      </c>
      <c r="C328" s="155"/>
      <c r="D328" s="155"/>
      <c r="E328" s="47">
        <f>E329</f>
        <v>312000</v>
      </c>
      <c r="F328" s="47">
        <f>F329</f>
        <v>312000</v>
      </c>
    </row>
    <row r="329" spans="1:6" ht="24" x14ac:dyDescent="0.25">
      <c r="A329" s="15" t="s">
        <v>65</v>
      </c>
      <c r="B329" s="156" t="s">
        <v>66</v>
      </c>
      <c r="C329" s="156"/>
      <c r="D329" s="156"/>
      <c r="E329" s="40">
        <f>E330+E335+E343</f>
        <v>312000</v>
      </c>
      <c r="F329" s="40">
        <f>F330+F335+F343</f>
        <v>312000</v>
      </c>
    </row>
    <row r="330" spans="1:6" ht="36" x14ac:dyDescent="0.25">
      <c r="A330" s="22" t="s">
        <v>86</v>
      </c>
      <c r="B330" s="143" t="s">
        <v>66</v>
      </c>
      <c r="C330" s="143" t="s">
        <v>83</v>
      </c>
      <c r="D330" s="143"/>
      <c r="E330" s="41">
        <f t="shared" ref="E330:F333" si="27">E331</f>
        <v>312000</v>
      </c>
      <c r="F330" s="41">
        <f t="shared" si="27"/>
        <v>312000</v>
      </c>
    </row>
    <row r="331" spans="1:6" ht="36" x14ac:dyDescent="0.25">
      <c r="A331" s="28" t="s">
        <v>158</v>
      </c>
      <c r="B331" s="143" t="s">
        <v>66</v>
      </c>
      <c r="C331" s="158" t="s">
        <v>118</v>
      </c>
      <c r="D331" s="143"/>
      <c r="E331" s="41">
        <f t="shared" si="27"/>
        <v>312000</v>
      </c>
      <c r="F331" s="41">
        <f t="shared" si="27"/>
        <v>312000</v>
      </c>
    </row>
    <row r="332" spans="1:6" x14ac:dyDescent="0.25">
      <c r="A332" s="24" t="s">
        <v>85</v>
      </c>
      <c r="B332" s="143" t="s">
        <v>66</v>
      </c>
      <c r="C332" s="158" t="s">
        <v>120</v>
      </c>
      <c r="D332" s="143"/>
      <c r="E332" s="41">
        <f t="shared" si="27"/>
        <v>312000</v>
      </c>
      <c r="F332" s="41">
        <f t="shared" si="27"/>
        <v>312000</v>
      </c>
    </row>
    <row r="333" spans="1:6" ht="24" x14ac:dyDescent="0.25">
      <c r="A333" s="24" t="s">
        <v>172</v>
      </c>
      <c r="B333" s="143" t="s">
        <v>66</v>
      </c>
      <c r="C333" s="158" t="s">
        <v>120</v>
      </c>
      <c r="D333" s="143" t="s">
        <v>98</v>
      </c>
      <c r="E333" s="41">
        <f t="shared" si="27"/>
        <v>312000</v>
      </c>
      <c r="F333" s="41">
        <f t="shared" si="27"/>
        <v>312000</v>
      </c>
    </row>
    <row r="334" spans="1:6" ht="24" x14ac:dyDescent="0.25">
      <c r="A334" s="24" t="s">
        <v>173</v>
      </c>
      <c r="B334" s="143" t="s">
        <v>66</v>
      </c>
      <c r="C334" s="158" t="s">
        <v>120</v>
      </c>
      <c r="D334" s="143" t="s">
        <v>174</v>
      </c>
      <c r="E334" s="41">
        <f>Пр3_вср25_26!F331</f>
        <v>312000</v>
      </c>
      <c r="F334" s="41">
        <f>Пр3_вср25_26!G331</f>
        <v>312000</v>
      </c>
    </row>
    <row r="335" spans="1:6" ht="48" hidden="1" x14ac:dyDescent="0.25">
      <c r="A335" s="22" t="s">
        <v>253</v>
      </c>
      <c r="B335" s="159" t="s">
        <v>66</v>
      </c>
      <c r="C335" s="159" t="s">
        <v>92</v>
      </c>
      <c r="D335" s="143"/>
      <c r="E335" s="42">
        <f>E336</f>
        <v>0</v>
      </c>
      <c r="F335" s="42">
        <f>F336</f>
        <v>0</v>
      </c>
    </row>
    <row r="336" spans="1:6" ht="36" hidden="1" x14ac:dyDescent="0.25">
      <c r="A336" s="28" t="s">
        <v>202</v>
      </c>
      <c r="B336" s="160" t="s">
        <v>66</v>
      </c>
      <c r="C336" s="168" t="s">
        <v>184</v>
      </c>
      <c r="D336" s="159"/>
      <c r="E336" s="42">
        <f>E337+E340</f>
        <v>0</v>
      </c>
      <c r="F336" s="42">
        <f>F337+F340</f>
        <v>0</v>
      </c>
    </row>
    <row r="337" spans="1:6" hidden="1" x14ac:dyDescent="0.25">
      <c r="A337" s="17" t="s">
        <v>62</v>
      </c>
      <c r="B337" s="143" t="s">
        <v>66</v>
      </c>
      <c r="C337" s="143" t="s">
        <v>193</v>
      </c>
      <c r="D337" s="151"/>
      <c r="E337" s="41">
        <f>E338</f>
        <v>0</v>
      </c>
      <c r="F337" s="41">
        <f>F338</f>
        <v>0</v>
      </c>
    </row>
    <row r="338" spans="1:6" ht="24" hidden="1" x14ac:dyDescent="0.25">
      <c r="A338" s="17" t="s">
        <v>63</v>
      </c>
      <c r="B338" s="143" t="s">
        <v>66</v>
      </c>
      <c r="C338" s="143" t="s">
        <v>193</v>
      </c>
      <c r="D338" s="151">
        <v>300</v>
      </c>
      <c r="E338" s="41">
        <f>E339</f>
        <v>0</v>
      </c>
      <c r="F338" s="41">
        <f>F339</f>
        <v>0</v>
      </c>
    </row>
    <row r="339" spans="1:6" hidden="1" x14ac:dyDescent="0.25">
      <c r="A339" s="17" t="s">
        <v>64</v>
      </c>
      <c r="B339" s="143" t="s">
        <v>66</v>
      </c>
      <c r="C339" s="143" t="s">
        <v>193</v>
      </c>
      <c r="D339" s="151">
        <v>360</v>
      </c>
      <c r="E339" s="41">
        <f>Пр3_вср25_26!F336</f>
        <v>0</v>
      </c>
      <c r="F339" s="41">
        <f>Пр3_вср25_26!G336</f>
        <v>0</v>
      </c>
    </row>
    <row r="340" spans="1:6" ht="24" hidden="1" x14ac:dyDescent="0.25">
      <c r="A340" s="17" t="s">
        <v>67</v>
      </c>
      <c r="B340" s="143" t="s">
        <v>66</v>
      </c>
      <c r="C340" s="143" t="s">
        <v>194</v>
      </c>
      <c r="D340" s="151"/>
      <c r="E340" s="41">
        <f t="shared" ref="E340:F341" si="28">E341</f>
        <v>0</v>
      </c>
      <c r="F340" s="41">
        <f t="shared" si="28"/>
        <v>0</v>
      </c>
    </row>
    <row r="341" spans="1:6" ht="24" hidden="1" x14ac:dyDescent="0.25">
      <c r="A341" s="24" t="s">
        <v>16</v>
      </c>
      <c r="B341" s="143" t="s">
        <v>66</v>
      </c>
      <c r="C341" s="143" t="s">
        <v>194</v>
      </c>
      <c r="D341" s="143" t="s">
        <v>17</v>
      </c>
      <c r="E341" s="41">
        <f t="shared" si="28"/>
        <v>0</v>
      </c>
      <c r="F341" s="41">
        <f t="shared" si="28"/>
        <v>0</v>
      </c>
    </row>
    <row r="342" spans="1:6" ht="36" hidden="1" x14ac:dyDescent="0.25">
      <c r="A342" s="25" t="s">
        <v>18</v>
      </c>
      <c r="B342" s="143" t="s">
        <v>66</v>
      </c>
      <c r="C342" s="143" t="s">
        <v>194</v>
      </c>
      <c r="D342" s="143" t="s">
        <v>19</v>
      </c>
      <c r="E342" s="41">
        <f>Пр3_вср25_26!F339</f>
        <v>0</v>
      </c>
      <c r="F342" s="41">
        <f>Пр3_вср25_26!G339</f>
        <v>0</v>
      </c>
    </row>
    <row r="343" spans="1:6" hidden="1" x14ac:dyDescent="0.25">
      <c r="A343" s="37" t="s">
        <v>82</v>
      </c>
      <c r="B343" s="161" t="s">
        <v>66</v>
      </c>
      <c r="C343" s="161" t="s">
        <v>157</v>
      </c>
      <c r="D343" s="143"/>
      <c r="E343" s="41">
        <f>E344</f>
        <v>0</v>
      </c>
      <c r="F343" s="41">
        <f>F344</f>
        <v>0</v>
      </c>
    </row>
    <row r="344" spans="1:6" ht="24" hidden="1" x14ac:dyDescent="0.25">
      <c r="A344" s="17" t="s">
        <v>63</v>
      </c>
      <c r="B344" s="143" t="s">
        <v>66</v>
      </c>
      <c r="C344" s="143" t="s">
        <v>157</v>
      </c>
      <c r="D344" s="143" t="s">
        <v>98</v>
      </c>
      <c r="E344" s="41">
        <f>E345</f>
        <v>0</v>
      </c>
      <c r="F344" s="41">
        <f>F345</f>
        <v>0</v>
      </c>
    </row>
    <row r="345" spans="1:6" hidden="1" x14ac:dyDescent="0.25">
      <c r="A345" s="24" t="s">
        <v>64</v>
      </c>
      <c r="B345" s="143" t="s">
        <v>66</v>
      </c>
      <c r="C345" s="143" t="s">
        <v>157</v>
      </c>
      <c r="D345" s="143" t="s">
        <v>99</v>
      </c>
      <c r="E345" s="41">
        <f>Пр3_вср25_26!F342</f>
        <v>0</v>
      </c>
      <c r="F345" s="41">
        <f>Пр3_вср25_26!G342</f>
        <v>0</v>
      </c>
    </row>
    <row r="346" spans="1:6" s="149" customFormat="1" x14ac:dyDescent="0.25">
      <c r="A346" s="138" t="s">
        <v>247</v>
      </c>
      <c r="B346" s="153" t="s">
        <v>68</v>
      </c>
      <c r="C346" s="155"/>
      <c r="D346" s="155"/>
      <c r="E346" s="47">
        <f>+E347</f>
        <v>200000</v>
      </c>
      <c r="F346" s="47">
        <f>+F347</f>
        <v>200000</v>
      </c>
    </row>
    <row r="347" spans="1:6" x14ac:dyDescent="0.25">
      <c r="A347" s="15" t="s">
        <v>149</v>
      </c>
      <c r="B347" s="156" t="s">
        <v>69</v>
      </c>
      <c r="C347" s="156"/>
      <c r="D347" s="156"/>
      <c r="E347" s="40">
        <f t="shared" ref="E347:F349" si="29">E348</f>
        <v>200000</v>
      </c>
      <c r="F347" s="40">
        <f t="shared" si="29"/>
        <v>200000</v>
      </c>
    </row>
    <row r="348" spans="1:6" ht="36" x14ac:dyDescent="0.25">
      <c r="A348" s="22" t="s">
        <v>106</v>
      </c>
      <c r="B348" s="143" t="s">
        <v>69</v>
      </c>
      <c r="C348" s="143" t="s">
        <v>116</v>
      </c>
      <c r="D348" s="143"/>
      <c r="E348" s="41">
        <f t="shared" si="29"/>
        <v>200000</v>
      </c>
      <c r="F348" s="41">
        <f t="shared" si="29"/>
        <v>200000</v>
      </c>
    </row>
    <row r="349" spans="1:6" ht="36" x14ac:dyDescent="0.25">
      <c r="A349" s="27" t="s">
        <v>168</v>
      </c>
      <c r="B349" s="143" t="s">
        <v>69</v>
      </c>
      <c r="C349" s="143" t="s">
        <v>150</v>
      </c>
      <c r="D349" s="143"/>
      <c r="E349" s="41">
        <f t="shared" si="29"/>
        <v>200000</v>
      </c>
      <c r="F349" s="41">
        <f t="shared" si="29"/>
        <v>200000</v>
      </c>
    </row>
    <row r="350" spans="1:6" ht="24" x14ac:dyDescent="0.25">
      <c r="A350" s="21" t="s">
        <v>103</v>
      </c>
      <c r="B350" s="143" t="s">
        <v>69</v>
      </c>
      <c r="C350" s="143" t="s">
        <v>151</v>
      </c>
      <c r="D350" s="143"/>
      <c r="E350" s="41">
        <f>E351+E353</f>
        <v>200000</v>
      </c>
      <c r="F350" s="41">
        <f>F351+F353</f>
        <v>200000</v>
      </c>
    </row>
    <row r="351" spans="1:6" ht="24" x14ac:dyDescent="0.25">
      <c r="A351" s="21" t="s">
        <v>16</v>
      </c>
      <c r="B351" s="143" t="s">
        <v>69</v>
      </c>
      <c r="C351" s="143" t="s">
        <v>151</v>
      </c>
      <c r="D351" s="143" t="s">
        <v>17</v>
      </c>
      <c r="E351" s="41">
        <f>E352</f>
        <v>200000</v>
      </c>
      <c r="F351" s="41">
        <f>F352</f>
        <v>200000</v>
      </c>
    </row>
    <row r="352" spans="1:6" ht="36" x14ac:dyDescent="0.25">
      <c r="A352" s="21" t="s">
        <v>18</v>
      </c>
      <c r="B352" s="143" t="s">
        <v>69</v>
      </c>
      <c r="C352" s="143" t="s">
        <v>151</v>
      </c>
      <c r="D352" s="143" t="s">
        <v>19</v>
      </c>
      <c r="E352" s="41">
        <f>Пр3_вср25_26!F349</f>
        <v>200000</v>
      </c>
      <c r="F352" s="41">
        <f>Пр3_вср25_26!G349</f>
        <v>200000</v>
      </c>
    </row>
    <row r="353" spans="1:6" x14ac:dyDescent="0.25">
      <c r="A353" s="24" t="s">
        <v>212</v>
      </c>
      <c r="B353" s="143" t="s">
        <v>69</v>
      </c>
      <c r="C353" s="143" t="s">
        <v>151</v>
      </c>
      <c r="D353" s="143" t="s">
        <v>213</v>
      </c>
      <c r="E353" s="41">
        <f>E354</f>
        <v>0</v>
      </c>
      <c r="F353" s="41">
        <f>F354</f>
        <v>0</v>
      </c>
    </row>
    <row r="354" spans="1:6" x14ac:dyDescent="0.25">
      <c r="A354" s="25" t="s">
        <v>214</v>
      </c>
      <c r="B354" s="143" t="s">
        <v>69</v>
      </c>
      <c r="C354" s="143" t="s">
        <v>151</v>
      </c>
      <c r="D354" s="143" t="s">
        <v>215</v>
      </c>
      <c r="E354" s="41">
        <f>Пр3_вср25_26!F351</f>
        <v>0</v>
      </c>
      <c r="F354" s="41">
        <f>Пр3_вср25_26!G351</f>
        <v>0</v>
      </c>
    </row>
    <row r="355" spans="1:6" s="149" customFormat="1" x14ac:dyDescent="0.25">
      <c r="A355" s="138" t="s">
        <v>248</v>
      </c>
      <c r="B355" s="153" t="s">
        <v>70</v>
      </c>
      <c r="C355" s="155"/>
      <c r="D355" s="155"/>
      <c r="E355" s="47">
        <f>E356</f>
        <v>1056000</v>
      </c>
      <c r="F355" s="47">
        <f>F356</f>
        <v>1056000</v>
      </c>
    </row>
    <row r="356" spans="1:6" x14ac:dyDescent="0.25">
      <c r="A356" s="15" t="s">
        <v>71</v>
      </c>
      <c r="B356" s="156" t="s">
        <v>72</v>
      </c>
      <c r="C356" s="156"/>
      <c r="D356" s="156"/>
      <c r="E356" s="40">
        <f>+E357</f>
        <v>1056000</v>
      </c>
      <c r="F356" s="40">
        <f>+F357</f>
        <v>1056000</v>
      </c>
    </row>
    <row r="357" spans="1:6" ht="60" x14ac:dyDescent="0.25">
      <c r="A357" s="22" t="s">
        <v>105</v>
      </c>
      <c r="B357" s="143" t="s">
        <v>72</v>
      </c>
      <c r="C357" s="143" t="s">
        <v>117</v>
      </c>
      <c r="D357" s="143"/>
      <c r="E357" s="41">
        <f t="shared" ref="E357:F360" si="30">E358</f>
        <v>1056000</v>
      </c>
      <c r="F357" s="41">
        <f t="shared" si="30"/>
        <v>1056000</v>
      </c>
    </row>
    <row r="358" spans="1:6" ht="24" x14ac:dyDescent="0.25">
      <c r="A358" s="30" t="s">
        <v>169</v>
      </c>
      <c r="B358" s="143" t="s">
        <v>72</v>
      </c>
      <c r="C358" s="143" t="s">
        <v>154</v>
      </c>
      <c r="D358" s="143"/>
      <c r="E358" s="41">
        <f t="shared" si="30"/>
        <v>1056000</v>
      </c>
      <c r="F358" s="41">
        <f t="shared" si="30"/>
        <v>1056000</v>
      </c>
    </row>
    <row r="359" spans="1:6" x14ac:dyDescent="0.25">
      <c r="A359" s="27" t="s">
        <v>104</v>
      </c>
      <c r="B359" s="143" t="s">
        <v>72</v>
      </c>
      <c r="C359" s="143" t="s">
        <v>155</v>
      </c>
      <c r="D359" s="143"/>
      <c r="E359" s="41">
        <f t="shared" si="30"/>
        <v>1056000</v>
      </c>
      <c r="F359" s="41">
        <f t="shared" si="30"/>
        <v>1056000</v>
      </c>
    </row>
    <row r="360" spans="1:6" ht="24" x14ac:dyDescent="0.25">
      <c r="A360" s="21" t="s">
        <v>16</v>
      </c>
      <c r="B360" s="143" t="s">
        <v>72</v>
      </c>
      <c r="C360" s="143" t="s">
        <v>155</v>
      </c>
      <c r="D360" s="143" t="s">
        <v>17</v>
      </c>
      <c r="E360" s="41">
        <f t="shared" si="30"/>
        <v>1056000</v>
      </c>
      <c r="F360" s="41">
        <f t="shared" si="30"/>
        <v>1056000</v>
      </c>
    </row>
    <row r="361" spans="1:6" ht="36" x14ac:dyDescent="0.25">
      <c r="A361" s="21" t="s">
        <v>18</v>
      </c>
      <c r="B361" s="143" t="s">
        <v>72</v>
      </c>
      <c r="C361" s="143" t="s">
        <v>155</v>
      </c>
      <c r="D361" s="151">
        <v>240</v>
      </c>
      <c r="E361" s="41">
        <f>Пр3_вср25_26!F358</f>
        <v>1056000</v>
      </c>
      <c r="F361" s="41">
        <f>Пр3_вср25_26!G358</f>
        <v>1056000</v>
      </c>
    </row>
    <row r="362" spans="1:6" s="149" customFormat="1" ht="24" x14ac:dyDescent="0.25">
      <c r="A362" s="138" t="s">
        <v>318</v>
      </c>
      <c r="B362" s="153" t="s">
        <v>316</v>
      </c>
      <c r="C362" s="155"/>
      <c r="D362" s="155"/>
      <c r="E362" s="47">
        <f t="shared" ref="E362:F367" si="31">E363</f>
        <v>4985.4799999999996</v>
      </c>
      <c r="F362" s="47">
        <f t="shared" si="31"/>
        <v>3243.29</v>
      </c>
    </row>
    <row r="363" spans="1:6" ht="24" x14ac:dyDescent="0.25">
      <c r="A363" s="15" t="s">
        <v>319</v>
      </c>
      <c r="B363" s="156" t="s">
        <v>317</v>
      </c>
      <c r="C363" s="156"/>
      <c r="D363" s="156"/>
      <c r="E363" s="40">
        <f t="shared" si="31"/>
        <v>4985.4799999999996</v>
      </c>
      <c r="F363" s="40">
        <f t="shared" si="31"/>
        <v>3243.29</v>
      </c>
    </row>
    <row r="364" spans="1:6" ht="36" x14ac:dyDescent="0.25">
      <c r="A364" s="22" t="s">
        <v>195</v>
      </c>
      <c r="B364" s="143" t="s">
        <v>317</v>
      </c>
      <c r="C364" s="143" t="s">
        <v>80</v>
      </c>
      <c r="D364" s="151"/>
      <c r="E364" s="41">
        <f t="shared" si="31"/>
        <v>4985.4799999999996</v>
      </c>
      <c r="F364" s="41">
        <f t="shared" si="31"/>
        <v>3243.29</v>
      </c>
    </row>
    <row r="365" spans="1:6" ht="24" x14ac:dyDescent="0.25">
      <c r="A365" s="23" t="s">
        <v>159</v>
      </c>
      <c r="B365" s="143" t="s">
        <v>317</v>
      </c>
      <c r="C365" s="143" t="s">
        <v>124</v>
      </c>
      <c r="D365" s="151"/>
      <c r="E365" s="41">
        <f t="shared" si="31"/>
        <v>4985.4799999999996</v>
      </c>
      <c r="F365" s="41">
        <f t="shared" si="31"/>
        <v>3243.29</v>
      </c>
    </row>
    <row r="366" spans="1:6" x14ac:dyDescent="0.25">
      <c r="A366" s="25" t="s">
        <v>321</v>
      </c>
      <c r="B366" s="143" t="s">
        <v>317</v>
      </c>
      <c r="C366" s="143" t="s">
        <v>320</v>
      </c>
      <c r="D366" s="151"/>
      <c r="E366" s="41">
        <f t="shared" si="31"/>
        <v>4985.4799999999996</v>
      </c>
      <c r="F366" s="41">
        <f t="shared" si="31"/>
        <v>3243.29</v>
      </c>
    </row>
    <row r="367" spans="1:6" ht="24" x14ac:dyDescent="0.25">
      <c r="A367" s="25" t="s">
        <v>322</v>
      </c>
      <c r="B367" s="143" t="s">
        <v>317</v>
      </c>
      <c r="C367" s="143" t="s">
        <v>320</v>
      </c>
      <c r="D367" s="151">
        <v>700</v>
      </c>
      <c r="E367" s="41">
        <f t="shared" si="31"/>
        <v>4985.4799999999996</v>
      </c>
      <c r="F367" s="41">
        <f t="shared" si="31"/>
        <v>3243.29</v>
      </c>
    </row>
    <row r="368" spans="1:6" x14ac:dyDescent="0.25">
      <c r="A368" s="25" t="s">
        <v>323</v>
      </c>
      <c r="B368" s="143" t="s">
        <v>317</v>
      </c>
      <c r="C368" s="143" t="s">
        <v>320</v>
      </c>
      <c r="D368" s="151">
        <v>730</v>
      </c>
      <c r="E368" s="41">
        <f>Пр3_вср25_26!F365</f>
        <v>4985.4799999999996</v>
      </c>
      <c r="F368" s="41">
        <f>Пр3_вср25_26!G365</f>
        <v>3243.29</v>
      </c>
    </row>
    <row r="369" spans="1:6" s="149" customFormat="1" ht="36" hidden="1" x14ac:dyDescent="0.25">
      <c r="A369" s="138" t="s">
        <v>296</v>
      </c>
      <c r="B369" s="140" t="s">
        <v>291</v>
      </c>
      <c r="C369" s="141"/>
      <c r="D369" s="141"/>
      <c r="E369" s="47">
        <f t="shared" ref="E369:F374" si="32">E370</f>
        <v>0</v>
      </c>
      <c r="F369" s="47">
        <f t="shared" si="32"/>
        <v>0</v>
      </c>
    </row>
    <row r="370" spans="1:6" ht="24" hidden="1" x14ac:dyDescent="0.25">
      <c r="A370" s="15" t="s">
        <v>292</v>
      </c>
      <c r="B370" s="16" t="s">
        <v>293</v>
      </c>
      <c r="C370" s="16"/>
      <c r="D370" s="16"/>
      <c r="E370" s="40">
        <f t="shared" si="32"/>
        <v>0</v>
      </c>
      <c r="F370" s="40">
        <f t="shared" si="32"/>
        <v>0</v>
      </c>
    </row>
    <row r="371" spans="1:6" ht="36" hidden="1" x14ac:dyDescent="0.25">
      <c r="A371" s="22" t="s">
        <v>195</v>
      </c>
      <c r="B371" s="20" t="s">
        <v>293</v>
      </c>
      <c r="C371" s="20" t="s">
        <v>80</v>
      </c>
      <c r="D371" s="16"/>
      <c r="E371" s="41">
        <f t="shared" si="32"/>
        <v>0</v>
      </c>
      <c r="F371" s="41">
        <f t="shared" si="32"/>
        <v>0</v>
      </c>
    </row>
    <row r="372" spans="1:6" ht="24" hidden="1" x14ac:dyDescent="0.25">
      <c r="A372" s="23" t="s">
        <v>159</v>
      </c>
      <c r="B372" s="20" t="s">
        <v>293</v>
      </c>
      <c r="C372" s="20" t="s">
        <v>124</v>
      </c>
      <c r="D372" s="20"/>
      <c r="E372" s="41">
        <f t="shared" si="32"/>
        <v>0</v>
      </c>
      <c r="F372" s="41">
        <f t="shared" si="32"/>
        <v>0</v>
      </c>
    </row>
    <row r="373" spans="1:6" ht="36" hidden="1" x14ac:dyDescent="0.25">
      <c r="A373" s="17" t="s">
        <v>294</v>
      </c>
      <c r="B373" s="20" t="s">
        <v>293</v>
      </c>
      <c r="C373" s="20" t="s">
        <v>295</v>
      </c>
      <c r="D373" s="20"/>
      <c r="E373" s="41">
        <f t="shared" si="32"/>
        <v>0</v>
      </c>
      <c r="F373" s="41">
        <f t="shared" si="32"/>
        <v>0</v>
      </c>
    </row>
    <row r="374" spans="1:6" hidden="1" x14ac:dyDescent="0.25">
      <c r="A374" s="24" t="s">
        <v>212</v>
      </c>
      <c r="B374" s="20" t="s">
        <v>293</v>
      </c>
      <c r="C374" s="20" t="s">
        <v>295</v>
      </c>
      <c r="D374" s="20" t="s">
        <v>213</v>
      </c>
      <c r="E374" s="41">
        <f t="shared" si="32"/>
        <v>0</v>
      </c>
      <c r="F374" s="41">
        <f t="shared" si="32"/>
        <v>0</v>
      </c>
    </row>
    <row r="375" spans="1:6" hidden="1" x14ac:dyDescent="0.25">
      <c r="A375" s="25" t="s">
        <v>214</v>
      </c>
      <c r="B375" s="20" t="s">
        <v>293</v>
      </c>
      <c r="C375" s="20" t="s">
        <v>295</v>
      </c>
      <c r="D375" s="1">
        <v>540</v>
      </c>
      <c r="E375" s="41">
        <f>Пр3_вср25_26!F372</f>
        <v>0</v>
      </c>
      <c r="F375" s="41">
        <f>Пр3_вср25_26!G372</f>
        <v>0</v>
      </c>
    </row>
  </sheetData>
  <mergeCells count="9">
    <mergeCell ref="B1:F1"/>
    <mergeCell ref="A3:F3"/>
    <mergeCell ref="A5:A6"/>
    <mergeCell ref="B5:B6"/>
    <mergeCell ref="C5:C6"/>
    <mergeCell ref="D5:D6"/>
    <mergeCell ref="F5:F6"/>
    <mergeCell ref="E5:E6"/>
    <mergeCell ref="B2:F2"/>
  </mergeCells>
  <pageMargins left="1.299212598425197" right="0.31496062992125984" top="0.74803149606299213" bottom="0.74803149606299213" header="0.31496062992125984" footer="0.31496062992125984"/>
  <pageSetup paperSize="9" scale="78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7"/>
  <sheetViews>
    <sheetView topLeftCell="A310" workbookViewId="0">
      <selection activeCell="D347" sqref="D347"/>
    </sheetView>
  </sheetViews>
  <sheetFormatPr defaultRowHeight="15" x14ac:dyDescent="0.25"/>
  <cols>
    <col min="1" max="1" width="44.85546875" customWidth="1"/>
    <col min="2" max="2" width="15" customWidth="1"/>
    <col min="3" max="3" width="11" customWidth="1"/>
    <col min="4" max="4" width="21" customWidth="1"/>
  </cols>
  <sheetData>
    <row r="1" spans="1:6" x14ac:dyDescent="0.25">
      <c r="A1" s="2"/>
      <c r="B1" s="2"/>
      <c r="C1" s="68"/>
      <c r="D1" s="107" t="s">
        <v>461</v>
      </c>
      <c r="E1" s="108"/>
      <c r="F1" s="108"/>
    </row>
    <row r="2" spans="1:6" ht="76.5" customHeight="1" x14ac:dyDescent="0.25">
      <c r="A2" s="2"/>
      <c r="B2" s="233" t="s">
        <v>445</v>
      </c>
      <c r="C2" s="260"/>
      <c r="D2" s="260"/>
    </row>
    <row r="3" spans="1:6" ht="54.75" customHeight="1" x14ac:dyDescent="0.25">
      <c r="A3" s="250" t="s">
        <v>446</v>
      </c>
      <c r="B3" s="250"/>
      <c r="C3" s="251"/>
      <c r="D3" s="251"/>
    </row>
    <row r="4" spans="1:6" x14ac:dyDescent="0.25">
      <c r="A4" s="2"/>
      <c r="B4" s="2"/>
      <c r="C4" s="2"/>
      <c r="D4" s="67" t="s">
        <v>229</v>
      </c>
    </row>
    <row r="5" spans="1:6" ht="33" customHeight="1" x14ac:dyDescent="0.25">
      <c r="A5" s="243" t="s">
        <v>0</v>
      </c>
      <c r="B5" s="243" t="s">
        <v>2</v>
      </c>
      <c r="C5" s="243" t="s">
        <v>73</v>
      </c>
      <c r="D5" s="261" t="s">
        <v>447</v>
      </c>
    </row>
    <row r="6" spans="1:6" x14ac:dyDescent="0.25">
      <c r="A6" s="244"/>
      <c r="B6" s="244"/>
      <c r="C6" s="244"/>
      <c r="D6" s="262"/>
    </row>
    <row r="7" spans="1:6" ht="24" x14ac:dyDescent="0.25">
      <c r="A7" s="69" t="s">
        <v>109</v>
      </c>
      <c r="B7" s="70" t="s">
        <v>113</v>
      </c>
      <c r="C7" s="70"/>
      <c r="D7" s="71">
        <f>D8+D23</f>
        <v>4793130.2300000004</v>
      </c>
    </row>
    <row r="8" spans="1:6" ht="24" x14ac:dyDescent="0.25">
      <c r="A8" s="72" t="s">
        <v>164</v>
      </c>
      <c r="B8" s="73" t="s">
        <v>140</v>
      </c>
      <c r="C8" s="73"/>
      <c r="D8" s="74">
        <f>D9+D12+D15+D20</f>
        <v>2343130.23</v>
      </c>
    </row>
    <row r="9" spans="1:6" ht="60" x14ac:dyDescent="0.25">
      <c r="A9" s="75" t="s">
        <v>397</v>
      </c>
      <c r="B9" s="76" t="s">
        <v>396</v>
      </c>
      <c r="C9" s="76"/>
      <c r="D9" s="77">
        <f>D10</f>
        <v>0</v>
      </c>
    </row>
    <row r="10" spans="1:6" ht="24" x14ac:dyDescent="0.25">
      <c r="A10" s="24" t="s">
        <v>16</v>
      </c>
      <c r="B10" s="78" t="s">
        <v>396</v>
      </c>
      <c r="C10" s="78" t="s">
        <v>17</v>
      </c>
      <c r="D10" s="79">
        <f>D11</f>
        <v>0</v>
      </c>
    </row>
    <row r="11" spans="1:6" ht="24" x14ac:dyDescent="0.25">
      <c r="A11" s="25" t="s">
        <v>18</v>
      </c>
      <c r="B11" s="78" t="s">
        <v>396</v>
      </c>
      <c r="C11" s="78" t="s">
        <v>19</v>
      </c>
      <c r="D11" s="79">
        <f>Пр2_ВСР2024!F196</f>
        <v>0</v>
      </c>
    </row>
    <row r="12" spans="1:6" ht="48" x14ac:dyDescent="0.25">
      <c r="A12" s="80" t="s">
        <v>74</v>
      </c>
      <c r="B12" s="81" t="s">
        <v>137</v>
      </c>
      <c r="C12" s="81"/>
      <c r="D12" s="82">
        <f t="shared" ref="D12:D13" si="0">D13</f>
        <v>400000</v>
      </c>
    </row>
    <row r="13" spans="1:6" ht="24" x14ac:dyDescent="0.25">
      <c r="A13" s="24" t="s">
        <v>16</v>
      </c>
      <c r="B13" s="78" t="s">
        <v>137</v>
      </c>
      <c r="C13" s="78" t="s">
        <v>17</v>
      </c>
      <c r="D13" s="79">
        <f t="shared" si="0"/>
        <v>400000</v>
      </c>
    </row>
    <row r="14" spans="1:6" ht="24" x14ac:dyDescent="0.25">
      <c r="A14" s="25" t="s">
        <v>18</v>
      </c>
      <c r="B14" s="78" t="s">
        <v>137</v>
      </c>
      <c r="C14" s="78" t="s">
        <v>19</v>
      </c>
      <c r="D14" s="79">
        <f>Пр2_ВСР2024!F199</f>
        <v>400000</v>
      </c>
    </row>
    <row r="15" spans="1:6" x14ac:dyDescent="0.25">
      <c r="A15" s="80" t="s">
        <v>241</v>
      </c>
      <c r="B15" s="81" t="s">
        <v>240</v>
      </c>
      <c r="C15" s="81"/>
      <c r="D15" s="82">
        <f>D16+D18</f>
        <v>1583130.23</v>
      </c>
    </row>
    <row r="16" spans="1:6" ht="24" x14ac:dyDescent="0.25">
      <c r="A16" s="24" t="s">
        <v>16</v>
      </c>
      <c r="B16" s="78" t="s">
        <v>240</v>
      </c>
      <c r="C16" s="78" t="s">
        <v>17</v>
      </c>
      <c r="D16" s="79">
        <f>D17</f>
        <v>1583130.23</v>
      </c>
    </row>
    <row r="17" spans="1:4" ht="24" x14ac:dyDescent="0.25">
      <c r="A17" s="25" t="s">
        <v>18</v>
      </c>
      <c r="B17" s="78" t="s">
        <v>240</v>
      </c>
      <c r="C17" s="78" t="s">
        <v>19</v>
      </c>
      <c r="D17" s="79">
        <f>Пр2_ВСР2024!F202</f>
        <v>1583130.23</v>
      </c>
    </row>
    <row r="18" spans="1:4" ht="24" x14ac:dyDescent="0.25">
      <c r="A18" s="25" t="s">
        <v>302</v>
      </c>
      <c r="B18" s="78" t="s">
        <v>240</v>
      </c>
      <c r="C18" s="78" t="s">
        <v>304</v>
      </c>
      <c r="D18" s="79">
        <f>D19</f>
        <v>0</v>
      </c>
    </row>
    <row r="19" spans="1:4" x14ac:dyDescent="0.25">
      <c r="A19" s="25" t="s">
        <v>303</v>
      </c>
      <c r="B19" s="78" t="s">
        <v>240</v>
      </c>
      <c r="C19" s="78" t="s">
        <v>305</v>
      </c>
      <c r="D19" s="79">
        <f>Пр2_ВСР2024!F204</f>
        <v>0</v>
      </c>
    </row>
    <row r="20" spans="1:4" ht="24" x14ac:dyDescent="0.25">
      <c r="A20" s="80" t="s">
        <v>250</v>
      </c>
      <c r="B20" s="81" t="s">
        <v>249</v>
      </c>
      <c r="C20" s="81"/>
      <c r="D20" s="82">
        <f>D21</f>
        <v>360000</v>
      </c>
    </row>
    <row r="21" spans="1:4" x14ac:dyDescent="0.25">
      <c r="A21" s="24" t="s">
        <v>63</v>
      </c>
      <c r="B21" s="78" t="s">
        <v>249</v>
      </c>
      <c r="C21" s="78" t="s">
        <v>98</v>
      </c>
      <c r="D21" s="79">
        <f>D22</f>
        <v>360000</v>
      </c>
    </row>
    <row r="22" spans="1:4" x14ac:dyDescent="0.25">
      <c r="A22" s="25" t="s">
        <v>64</v>
      </c>
      <c r="B22" s="78" t="s">
        <v>249</v>
      </c>
      <c r="C22" s="78" t="s">
        <v>99</v>
      </c>
      <c r="D22" s="79">
        <f>Пр2_ВСР2024!F207</f>
        <v>360000</v>
      </c>
    </row>
    <row r="23" spans="1:4" ht="24" x14ac:dyDescent="0.25">
      <c r="A23" s="72" t="s">
        <v>165</v>
      </c>
      <c r="B23" s="73" t="s">
        <v>138</v>
      </c>
      <c r="C23" s="73"/>
      <c r="D23" s="74">
        <f>D27+D32+D38+D41+D25</f>
        <v>2450000</v>
      </c>
    </row>
    <row r="24" spans="1:4" ht="24" hidden="1" x14ac:dyDescent="0.25">
      <c r="A24" s="83" t="s">
        <v>226</v>
      </c>
      <c r="B24" s="84" t="s">
        <v>225</v>
      </c>
      <c r="C24" s="81"/>
      <c r="D24" s="82">
        <f>D25</f>
        <v>0</v>
      </c>
    </row>
    <row r="25" spans="1:4" ht="24" hidden="1" x14ac:dyDescent="0.25">
      <c r="A25" s="24" t="s">
        <v>16</v>
      </c>
      <c r="B25" s="85" t="s">
        <v>225</v>
      </c>
      <c r="C25" s="78" t="s">
        <v>17</v>
      </c>
      <c r="D25" s="86">
        <f>D26</f>
        <v>0</v>
      </c>
    </row>
    <row r="26" spans="1:4" ht="24" hidden="1" x14ac:dyDescent="0.25">
      <c r="A26" s="39" t="s">
        <v>18</v>
      </c>
      <c r="B26" s="85" t="s">
        <v>225</v>
      </c>
      <c r="C26" s="78" t="s">
        <v>19</v>
      </c>
      <c r="D26" s="86">
        <f>Пр2_ВСР2024!F235</f>
        <v>0</v>
      </c>
    </row>
    <row r="27" spans="1:4" ht="36" hidden="1" x14ac:dyDescent="0.25">
      <c r="A27" s="83" t="s">
        <v>294</v>
      </c>
      <c r="B27" s="84" t="s">
        <v>329</v>
      </c>
      <c r="C27" s="81"/>
      <c r="D27" s="82">
        <f>D28+D30</f>
        <v>0</v>
      </c>
    </row>
    <row r="28" spans="1:4" ht="24" hidden="1" x14ac:dyDescent="0.25">
      <c r="A28" s="24" t="s">
        <v>16</v>
      </c>
      <c r="B28" s="85" t="s">
        <v>329</v>
      </c>
      <c r="C28" s="78" t="s">
        <v>17</v>
      </c>
      <c r="D28" s="86">
        <f>D29</f>
        <v>0</v>
      </c>
    </row>
    <row r="29" spans="1:4" ht="24" hidden="1" x14ac:dyDescent="0.25">
      <c r="A29" s="39" t="s">
        <v>18</v>
      </c>
      <c r="B29" s="85" t="s">
        <v>329</v>
      </c>
      <c r="C29" s="78" t="s">
        <v>19</v>
      </c>
      <c r="D29" s="86"/>
    </row>
    <row r="30" spans="1:4" ht="24" hidden="1" x14ac:dyDescent="0.25">
      <c r="A30" s="27" t="s">
        <v>330</v>
      </c>
      <c r="B30" s="85" t="s">
        <v>329</v>
      </c>
      <c r="C30" s="78" t="s">
        <v>257</v>
      </c>
      <c r="D30" s="86">
        <f>D31</f>
        <v>0</v>
      </c>
    </row>
    <row r="31" spans="1:4" hidden="1" x14ac:dyDescent="0.25">
      <c r="A31" s="33" t="s">
        <v>259</v>
      </c>
      <c r="B31" s="85" t="s">
        <v>329</v>
      </c>
      <c r="C31" s="78" t="s">
        <v>258</v>
      </c>
      <c r="D31" s="86"/>
    </row>
    <row r="32" spans="1:4" ht="24" x14ac:dyDescent="0.25">
      <c r="A32" s="80" t="s">
        <v>54</v>
      </c>
      <c r="B32" s="81" t="s">
        <v>139</v>
      </c>
      <c r="C32" s="81"/>
      <c r="D32" s="82">
        <f>D33</f>
        <v>2000000</v>
      </c>
    </row>
    <row r="33" spans="1:4" ht="24" x14ac:dyDescent="0.25">
      <c r="A33" s="24" t="s">
        <v>16</v>
      </c>
      <c r="B33" s="78" t="s">
        <v>139</v>
      </c>
      <c r="C33" s="78" t="s">
        <v>17</v>
      </c>
      <c r="D33" s="79">
        <f>D34</f>
        <v>2000000</v>
      </c>
    </row>
    <row r="34" spans="1:4" ht="24" x14ac:dyDescent="0.25">
      <c r="A34" s="39" t="s">
        <v>18</v>
      </c>
      <c r="B34" s="78" t="s">
        <v>139</v>
      </c>
      <c r="C34" s="78" t="s">
        <v>19</v>
      </c>
      <c r="D34" s="79">
        <f>Пр2_ВСР2024!F238</f>
        <v>2000000</v>
      </c>
    </row>
    <row r="35" spans="1:4" hidden="1" x14ac:dyDescent="0.25">
      <c r="A35" s="80" t="s">
        <v>207</v>
      </c>
      <c r="B35" s="81" t="s">
        <v>208</v>
      </c>
      <c r="C35" s="81"/>
      <c r="D35" s="82">
        <f>D36</f>
        <v>0</v>
      </c>
    </row>
    <row r="36" spans="1:4" ht="24" hidden="1" x14ac:dyDescent="0.25">
      <c r="A36" s="24" t="s">
        <v>16</v>
      </c>
      <c r="B36" s="78" t="s">
        <v>208</v>
      </c>
      <c r="C36" s="78" t="s">
        <v>17</v>
      </c>
      <c r="D36" s="79">
        <f>D37</f>
        <v>0</v>
      </c>
    </row>
    <row r="37" spans="1:4" ht="24" hidden="1" x14ac:dyDescent="0.25">
      <c r="A37" s="25" t="s">
        <v>18</v>
      </c>
      <c r="B37" s="78" t="s">
        <v>208</v>
      </c>
      <c r="C37" s="78" t="s">
        <v>19</v>
      </c>
      <c r="D37" s="79"/>
    </row>
    <row r="38" spans="1:4" ht="24" x14ac:dyDescent="0.25">
      <c r="A38" s="80" t="s">
        <v>180</v>
      </c>
      <c r="B38" s="81" t="s">
        <v>181</v>
      </c>
      <c r="C38" s="81"/>
      <c r="D38" s="82">
        <f t="shared" ref="D38:D39" si="1">D39</f>
        <v>100000</v>
      </c>
    </row>
    <row r="39" spans="1:4" x14ac:dyDescent="0.25">
      <c r="A39" s="24" t="s">
        <v>63</v>
      </c>
      <c r="B39" s="78" t="s">
        <v>181</v>
      </c>
      <c r="C39" s="78" t="s">
        <v>98</v>
      </c>
      <c r="D39" s="79">
        <f t="shared" si="1"/>
        <v>100000</v>
      </c>
    </row>
    <row r="40" spans="1:4" x14ac:dyDescent="0.25">
      <c r="A40" s="39" t="s">
        <v>64</v>
      </c>
      <c r="B40" s="78" t="s">
        <v>181</v>
      </c>
      <c r="C40" s="78" t="s">
        <v>99</v>
      </c>
      <c r="D40" s="79">
        <f>Пр2_ВСР2024!F244</f>
        <v>100000</v>
      </c>
    </row>
    <row r="41" spans="1:4" ht="36" x14ac:dyDescent="0.25">
      <c r="A41" s="80" t="s">
        <v>179</v>
      </c>
      <c r="B41" s="81" t="s">
        <v>178</v>
      </c>
      <c r="C41" s="81"/>
      <c r="D41" s="82">
        <f>D42+D44</f>
        <v>350000</v>
      </c>
    </row>
    <row r="42" spans="1:4" ht="24" x14ac:dyDescent="0.25">
      <c r="A42" s="24" t="s">
        <v>16</v>
      </c>
      <c r="B42" s="78" t="s">
        <v>178</v>
      </c>
      <c r="C42" s="78" t="s">
        <v>17</v>
      </c>
      <c r="D42" s="86">
        <f>D43</f>
        <v>350000</v>
      </c>
    </row>
    <row r="43" spans="1:4" ht="24" x14ac:dyDescent="0.25">
      <c r="A43" s="39" t="s">
        <v>18</v>
      </c>
      <c r="B43" s="78" t="s">
        <v>178</v>
      </c>
      <c r="C43" s="78" t="s">
        <v>19</v>
      </c>
      <c r="D43" s="86">
        <f>Пр2_ВСР2024!F247</f>
        <v>350000</v>
      </c>
    </row>
    <row r="44" spans="1:4" hidden="1" x14ac:dyDescent="0.25">
      <c r="A44" s="25" t="s">
        <v>20</v>
      </c>
      <c r="B44" s="78" t="s">
        <v>178</v>
      </c>
      <c r="C44" s="78" t="s">
        <v>21</v>
      </c>
      <c r="D44" s="86">
        <f>D45</f>
        <v>0</v>
      </c>
    </row>
    <row r="45" spans="1:4" hidden="1" x14ac:dyDescent="0.25">
      <c r="A45" s="25" t="s">
        <v>211</v>
      </c>
      <c r="B45" s="78" t="s">
        <v>178</v>
      </c>
      <c r="C45" s="78" t="s">
        <v>280</v>
      </c>
      <c r="D45" s="79">
        <f>Пр2_ВСР2024!F249</f>
        <v>0</v>
      </c>
    </row>
    <row r="46" spans="1:4" ht="24" x14ac:dyDescent="0.25">
      <c r="A46" s="69" t="s">
        <v>107</v>
      </c>
      <c r="B46" s="70" t="s">
        <v>115</v>
      </c>
      <c r="C46" s="70"/>
      <c r="D46" s="71">
        <f>D48</f>
        <v>55000</v>
      </c>
    </row>
    <row r="47" spans="1:4" ht="24" x14ac:dyDescent="0.25">
      <c r="A47" s="72" t="s">
        <v>167</v>
      </c>
      <c r="B47" s="73" t="s">
        <v>147</v>
      </c>
      <c r="C47" s="73"/>
      <c r="D47" s="74">
        <f>D48</f>
        <v>55000</v>
      </c>
    </row>
    <row r="48" spans="1:4" ht="15.75" customHeight="1" x14ac:dyDescent="0.25">
      <c r="A48" s="80" t="s">
        <v>60</v>
      </c>
      <c r="B48" s="81" t="s">
        <v>153</v>
      </c>
      <c r="C48" s="81"/>
      <c r="D48" s="82">
        <f>D49+D51</f>
        <v>55000</v>
      </c>
    </row>
    <row r="49" spans="1:4" ht="15.75" customHeight="1" x14ac:dyDescent="0.25">
      <c r="A49" s="24" t="s">
        <v>16</v>
      </c>
      <c r="B49" s="78" t="s">
        <v>153</v>
      </c>
      <c r="C49" s="78" t="s">
        <v>17</v>
      </c>
      <c r="D49" s="82">
        <f>D50</f>
        <v>55000</v>
      </c>
    </row>
    <row r="50" spans="1:4" ht="24" x14ac:dyDescent="0.25">
      <c r="A50" s="25" t="s">
        <v>18</v>
      </c>
      <c r="B50" s="78" t="s">
        <v>153</v>
      </c>
      <c r="C50" s="78" t="s">
        <v>19</v>
      </c>
      <c r="D50" s="79">
        <f>Пр2_ВСР2024!F322</f>
        <v>55000</v>
      </c>
    </row>
    <row r="51" spans="1:4" x14ac:dyDescent="0.25">
      <c r="A51" s="24" t="s">
        <v>212</v>
      </c>
      <c r="B51" s="78" t="s">
        <v>153</v>
      </c>
      <c r="C51" s="78" t="s">
        <v>213</v>
      </c>
      <c r="D51" s="79">
        <f t="shared" ref="D51" si="2">D52</f>
        <v>0</v>
      </c>
    </row>
    <row r="52" spans="1:4" x14ac:dyDescent="0.25">
      <c r="A52" s="25" t="s">
        <v>214</v>
      </c>
      <c r="B52" s="78" t="s">
        <v>153</v>
      </c>
      <c r="C52" s="78" t="s">
        <v>215</v>
      </c>
      <c r="D52" s="79">
        <f>Пр2_ВСР2024!F324</f>
        <v>0</v>
      </c>
    </row>
    <row r="53" spans="1:4" ht="36" x14ac:dyDescent="0.25">
      <c r="A53" s="69" t="s">
        <v>86</v>
      </c>
      <c r="B53" s="70" t="s">
        <v>83</v>
      </c>
      <c r="C53" s="70"/>
      <c r="D53" s="71">
        <f>D54</f>
        <v>12361249.020000001</v>
      </c>
    </row>
    <row r="54" spans="1:4" ht="36" x14ac:dyDescent="0.25">
      <c r="A54" s="72" t="s">
        <v>158</v>
      </c>
      <c r="B54" s="73" t="s">
        <v>118</v>
      </c>
      <c r="C54" s="73"/>
      <c r="D54" s="74">
        <f>D55+D58+D61</f>
        <v>12361249.020000001</v>
      </c>
    </row>
    <row r="55" spans="1:4" ht="36" x14ac:dyDescent="0.25">
      <c r="A55" s="80" t="s">
        <v>29</v>
      </c>
      <c r="B55" s="81" t="s">
        <v>119</v>
      </c>
      <c r="C55" s="81"/>
      <c r="D55" s="82">
        <f>D56</f>
        <v>10781262.300000001</v>
      </c>
    </row>
    <row r="56" spans="1:4" ht="60" x14ac:dyDescent="0.25">
      <c r="A56" s="24" t="s">
        <v>30</v>
      </c>
      <c r="B56" s="87" t="s">
        <v>119</v>
      </c>
      <c r="C56" s="78" t="s">
        <v>11</v>
      </c>
      <c r="D56" s="79">
        <f>D57</f>
        <v>10781262.300000001</v>
      </c>
    </row>
    <row r="57" spans="1:4" ht="24" x14ac:dyDescent="0.25">
      <c r="A57" s="24" t="s">
        <v>31</v>
      </c>
      <c r="B57" s="87" t="s">
        <v>119</v>
      </c>
      <c r="C57" s="78" t="s">
        <v>13</v>
      </c>
      <c r="D57" s="79">
        <f>Пр2_ВСР2024!F52</f>
        <v>10781262.300000001</v>
      </c>
    </row>
    <row r="58" spans="1:4" x14ac:dyDescent="0.25">
      <c r="A58" s="75" t="s">
        <v>85</v>
      </c>
      <c r="B58" s="76" t="s">
        <v>120</v>
      </c>
      <c r="C58" s="76"/>
      <c r="D58" s="77">
        <f>D59</f>
        <v>312000</v>
      </c>
    </row>
    <row r="59" spans="1:4" x14ac:dyDescent="0.25">
      <c r="A59" s="24" t="s">
        <v>172</v>
      </c>
      <c r="B59" s="87" t="s">
        <v>120</v>
      </c>
      <c r="C59" s="78" t="s">
        <v>98</v>
      </c>
      <c r="D59" s="79">
        <f>D60</f>
        <v>312000</v>
      </c>
    </row>
    <row r="60" spans="1:4" x14ac:dyDescent="0.25">
      <c r="A60" s="24" t="s">
        <v>64</v>
      </c>
      <c r="B60" s="87" t="s">
        <v>120</v>
      </c>
      <c r="C60" s="78" t="s">
        <v>99</v>
      </c>
      <c r="D60" s="79">
        <f>Пр2_ВСР2024!F331</f>
        <v>312000</v>
      </c>
    </row>
    <row r="61" spans="1:4" ht="36" x14ac:dyDescent="0.25">
      <c r="A61" s="80" t="s">
        <v>84</v>
      </c>
      <c r="B61" s="81" t="s">
        <v>121</v>
      </c>
      <c r="C61" s="81"/>
      <c r="D61" s="82">
        <f>D62</f>
        <v>1267986.72</v>
      </c>
    </row>
    <row r="62" spans="1:4" ht="24" x14ac:dyDescent="0.25">
      <c r="A62" s="24" t="s">
        <v>32</v>
      </c>
      <c r="B62" s="87" t="s">
        <v>121</v>
      </c>
      <c r="C62" s="78" t="s">
        <v>17</v>
      </c>
      <c r="D62" s="79">
        <f t="shared" ref="D62" si="3">D63</f>
        <v>1267986.72</v>
      </c>
    </row>
    <row r="63" spans="1:4" ht="24" x14ac:dyDescent="0.25">
      <c r="A63" s="29" t="s">
        <v>18</v>
      </c>
      <c r="B63" s="78" t="s">
        <v>121</v>
      </c>
      <c r="C63" s="78" t="s">
        <v>19</v>
      </c>
      <c r="D63" s="79">
        <f>Пр2_ВСР2024!F55</f>
        <v>1267986.72</v>
      </c>
    </row>
    <row r="64" spans="1:4" ht="36" x14ac:dyDescent="0.25">
      <c r="A64" s="88" t="s">
        <v>192</v>
      </c>
      <c r="B64" s="70" t="s">
        <v>93</v>
      </c>
      <c r="C64" s="70"/>
      <c r="D64" s="71">
        <f>D65</f>
        <v>2150000</v>
      </c>
    </row>
    <row r="65" spans="1:4" ht="36" x14ac:dyDescent="0.25">
      <c r="A65" s="72" t="s">
        <v>161</v>
      </c>
      <c r="B65" s="73" t="s">
        <v>126</v>
      </c>
      <c r="C65" s="73"/>
      <c r="D65" s="74">
        <f>D71+D76+D81+D66</f>
        <v>2150000</v>
      </c>
    </row>
    <row r="66" spans="1:4" x14ac:dyDescent="0.25">
      <c r="A66" s="80" t="s">
        <v>82</v>
      </c>
      <c r="B66" s="81" t="s">
        <v>252</v>
      </c>
      <c r="C66" s="81"/>
      <c r="D66" s="82">
        <f>D69+D67</f>
        <v>200000</v>
      </c>
    </row>
    <row r="67" spans="1:4" x14ac:dyDescent="0.25">
      <c r="A67" s="135" t="s">
        <v>172</v>
      </c>
      <c r="B67" s="78" t="s">
        <v>252</v>
      </c>
      <c r="C67" s="78" t="s">
        <v>98</v>
      </c>
      <c r="D67" s="79">
        <f>D68</f>
        <v>0</v>
      </c>
    </row>
    <row r="68" spans="1:4" x14ac:dyDescent="0.25">
      <c r="A68" s="135" t="s">
        <v>394</v>
      </c>
      <c r="B68" s="78" t="s">
        <v>252</v>
      </c>
      <c r="C68" s="89" t="s">
        <v>99</v>
      </c>
      <c r="D68" s="79">
        <f>Пр2_ВСР2024!F113</f>
        <v>0</v>
      </c>
    </row>
    <row r="69" spans="1:4" x14ac:dyDescent="0.25">
      <c r="A69" s="27" t="s">
        <v>20</v>
      </c>
      <c r="B69" s="78" t="s">
        <v>252</v>
      </c>
      <c r="C69" s="78">
        <v>800</v>
      </c>
      <c r="D69" s="79">
        <f t="shared" ref="D69" si="4">D70</f>
        <v>200000</v>
      </c>
    </row>
    <row r="70" spans="1:4" x14ac:dyDescent="0.25">
      <c r="A70" s="27" t="s">
        <v>26</v>
      </c>
      <c r="B70" s="78" t="s">
        <v>252</v>
      </c>
      <c r="C70" s="89">
        <v>870</v>
      </c>
      <c r="D70" s="79">
        <f>Пр2_ВСР2024!F46</f>
        <v>200000</v>
      </c>
    </row>
    <row r="71" spans="1:4" x14ac:dyDescent="0.25">
      <c r="A71" s="75" t="s">
        <v>191</v>
      </c>
      <c r="B71" s="76" t="s">
        <v>190</v>
      </c>
      <c r="C71" s="76"/>
      <c r="D71" s="77">
        <f>D72+D74</f>
        <v>150000</v>
      </c>
    </row>
    <row r="72" spans="1:4" ht="24" x14ac:dyDescent="0.25">
      <c r="A72" s="27" t="s">
        <v>33</v>
      </c>
      <c r="B72" s="87" t="s">
        <v>190</v>
      </c>
      <c r="C72" s="78" t="s">
        <v>17</v>
      </c>
      <c r="D72" s="79">
        <f>D73</f>
        <v>150000</v>
      </c>
    </row>
    <row r="73" spans="1:4" ht="24" x14ac:dyDescent="0.25">
      <c r="A73" s="27" t="s">
        <v>34</v>
      </c>
      <c r="B73" s="87" t="s">
        <v>190</v>
      </c>
      <c r="C73" s="78" t="s">
        <v>19</v>
      </c>
      <c r="D73" s="79">
        <f>Пр2_ВСР2024!F116</f>
        <v>150000</v>
      </c>
    </row>
    <row r="74" spans="1:4" hidden="1" x14ac:dyDescent="0.25">
      <c r="A74" s="24" t="s">
        <v>172</v>
      </c>
      <c r="B74" s="87" t="s">
        <v>190</v>
      </c>
      <c r="C74" s="78" t="s">
        <v>98</v>
      </c>
      <c r="D74" s="79">
        <f>D75</f>
        <v>0</v>
      </c>
    </row>
    <row r="75" spans="1:4" hidden="1" x14ac:dyDescent="0.25">
      <c r="A75" s="24" t="s">
        <v>64</v>
      </c>
      <c r="B75" s="87" t="s">
        <v>190</v>
      </c>
      <c r="C75" s="78" t="s">
        <v>99</v>
      </c>
      <c r="D75" s="79"/>
    </row>
    <row r="76" spans="1:4" x14ac:dyDescent="0.25">
      <c r="A76" s="80" t="s">
        <v>37</v>
      </c>
      <c r="B76" s="81" t="s">
        <v>127</v>
      </c>
      <c r="C76" s="81"/>
      <c r="D76" s="82">
        <f>D77+D79</f>
        <v>600000</v>
      </c>
    </row>
    <row r="77" spans="1:4" ht="60" x14ac:dyDescent="0.25">
      <c r="A77" s="24" t="s">
        <v>10</v>
      </c>
      <c r="B77" s="87" t="s">
        <v>127</v>
      </c>
      <c r="C77" s="78" t="s">
        <v>11</v>
      </c>
      <c r="D77" s="79">
        <f>D78</f>
        <v>600000</v>
      </c>
    </row>
    <row r="78" spans="1:4" ht="48" x14ac:dyDescent="0.25">
      <c r="A78" s="25" t="s">
        <v>38</v>
      </c>
      <c r="B78" s="87" t="s">
        <v>127</v>
      </c>
      <c r="C78" s="78" t="s">
        <v>13</v>
      </c>
      <c r="D78" s="79">
        <f>Пр2_ВСР2024!F121</f>
        <v>600000</v>
      </c>
    </row>
    <row r="79" spans="1:4" hidden="1" x14ac:dyDescent="0.25">
      <c r="A79" s="34" t="s">
        <v>39</v>
      </c>
      <c r="B79" s="87" t="s">
        <v>127</v>
      </c>
      <c r="C79" s="78" t="s">
        <v>17</v>
      </c>
      <c r="D79" s="79">
        <f>D80</f>
        <v>0</v>
      </c>
    </row>
    <row r="80" spans="1:4" ht="24" hidden="1" x14ac:dyDescent="0.25">
      <c r="A80" s="25" t="s">
        <v>40</v>
      </c>
      <c r="B80" s="87" t="s">
        <v>127</v>
      </c>
      <c r="C80" s="78" t="s">
        <v>19</v>
      </c>
      <c r="D80" s="79"/>
    </row>
    <row r="81" spans="1:4" ht="24" x14ac:dyDescent="0.25">
      <c r="A81" s="80" t="s">
        <v>94</v>
      </c>
      <c r="B81" s="81" t="s">
        <v>128</v>
      </c>
      <c r="C81" s="81"/>
      <c r="D81" s="82">
        <f>D82</f>
        <v>1200000</v>
      </c>
    </row>
    <row r="82" spans="1:4" x14ac:dyDescent="0.25">
      <c r="A82" s="34" t="s">
        <v>100</v>
      </c>
      <c r="B82" s="87" t="s">
        <v>128</v>
      </c>
      <c r="C82" s="78" t="s">
        <v>17</v>
      </c>
      <c r="D82" s="79">
        <f>D83</f>
        <v>1200000</v>
      </c>
    </row>
    <row r="83" spans="1:4" ht="24" x14ac:dyDescent="0.25">
      <c r="A83" s="25" t="s">
        <v>101</v>
      </c>
      <c r="B83" s="87" t="s">
        <v>128</v>
      </c>
      <c r="C83" s="78" t="s">
        <v>19</v>
      </c>
      <c r="D83" s="79">
        <f>Пр2_ВСР2024!F126</f>
        <v>1200000</v>
      </c>
    </row>
    <row r="84" spans="1:4" ht="24" x14ac:dyDescent="0.25">
      <c r="A84" s="69" t="s">
        <v>106</v>
      </c>
      <c r="B84" s="70" t="s">
        <v>116</v>
      </c>
      <c r="C84" s="70"/>
      <c r="D84" s="71">
        <f>D85</f>
        <v>200000</v>
      </c>
    </row>
    <row r="85" spans="1:4" ht="36" x14ac:dyDescent="0.25">
      <c r="A85" s="72" t="s">
        <v>168</v>
      </c>
      <c r="B85" s="73" t="s">
        <v>150</v>
      </c>
      <c r="C85" s="73"/>
      <c r="D85" s="74">
        <f>D86</f>
        <v>200000</v>
      </c>
    </row>
    <row r="86" spans="1:4" x14ac:dyDescent="0.25">
      <c r="A86" s="80" t="s">
        <v>103</v>
      </c>
      <c r="B86" s="81" t="s">
        <v>151</v>
      </c>
      <c r="C86" s="81"/>
      <c r="D86" s="82">
        <f>D87+D89</f>
        <v>200000</v>
      </c>
    </row>
    <row r="87" spans="1:4" ht="24" x14ac:dyDescent="0.25">
      <c r="A87" s="21" t="s">
        <v>16</v>
      </c>
      <c r="B87" s="78" t="s">
        <v>151</v>
      </c>
      <c r="C87" s="78" t="s">
        <v>17</v>
      </c>
      <c r="D87" s="79">
        <f>D88</f>
        <v>200000</v>
      </c>
    </row>
    <row r="88" spans="1:4" ht="24" x14ac:dyDescent="0.25">
      <c r="A88" s="21" t="s">
        <v>18</v>
      </c>
      <c r="B88" s="78" t="s">
        <v>151</v>
      </c>
      <c r="C88" s="78" t="s">
        <v>19</v>
      </c>
      <c r="D88" s="79">
        <f>Пр2_ВСР2024!F349</f>
        <v>200000</v>
      </c>
    </row>
    <row r="89" spans="1:4" hidden="1" x14ac:dyDescent="0.25">
      <c r="A89" s="34" t="s">
        <v>212</v>
      </c>
      <c r="B89" s="78" t="s">
        <v>151</v>
      </c>
      <c r="C89" s="78" t="s">
        <v>213</v>
      </c>
      <c r="D89" s="79">
        <f>D90</f>
        <v>0</v>
      </c>
    </row>
    <row r="90" spans="1:4" ht="36" hidden="1" x14ac:dyDescent="0.25">
      <c r="A90" s="27" t="s">
        <v>43</v>
      </c>
      <c r="B90" s="78" t="s">
        <v>151</v>
      </c>
      <c r="C90" s="78" t="s">
        <v>215</v>
      </c>
      <c r="D90" s="79">
        <f>Пр2_ВСР2024!F351</f>
        <v>0</v>
      </c>
    </row>
    <row r="91" spans="1:4" ht="24" hidden="1" x14ac:dyDescent="0.25">
      <c r="A91" s="69" t="s">
        <v>331</v>
      </c>
      <c r="B91" s="70" t="s">
        <v>243</v>
      </c>
      <c r="C91" s="70"/>
      <c r="D91" s="71">
        <f>D92+D99</f>
        <v>0</v>
      </c>
    </row>
    <row r="92" spans="1:4" ht="24" hidden="1" x14ac:dyDescent="0.25">
      <c r="A92" s="72" t="s">
        <v>332</v>
      </c>
      <c r="B92" s="73" t="s">
        <v>333</v>
      </c>
      <c r="C92" s="73"/>
      <c r="D92" s="74">
        <f>D93</f>
        <v>0</v>
      </c>
    </row>
    <row r="93" spans="1:4" hidden="1" x14ac:dyDescent="0.25">
      <c r="A93" s="80" t="s">
        <v>334</v>
      </c>
      <c r="B93" s="81" t="s">
        <v>335</v>
      </c>
      <c r="C93" s="81"/>
      <c r="D93" s="82">
        <f>D94+D96</f>
        <v>0</v>
      </c>
    </row>
    <row r="94" spans="1:4" hidden="1" x14ac:dyDescent="0.25">
      <c r="A94" s="34" t="s">
        <v>100</v>
      </c>
      <c r="B94" s="78" t="s">
        <v>335</v>
      </c>
      <c r="C94" s="78" t="s">
        <v>17</v>
      </c>
      <c r="D94" s="79">
        <f>D95</f>
        <v>0</v>
      </c>
    </row>
    <row r="95" spans="1:4" ht="24" hidden="1" x14ac:dyDescent="0.25">
      <c r="A95" s="25" t="s">
        <v>101</v>
      </c>
      <c r="B95" s="78" t="s">
        <v>335</v>
      </c>
      <c r="C95" s="78" t="s">
        <v>19</v>
      </c>
      <c r="D95" s="79">
        <v>0</v>
      </c>
    </row>
    <row r="96" spans="1:4" hidden="1" x14ac:dyDescent="0.25">
      <c r="A96" s="25" t="s">
        <v>20</v>
      </c>
      <c r="B96" s="78" t="s">
        <v>335</v>
      </c>
      <c r="C96" s="78" t="s">
        <v>21</v>
      </c>
      <c r="D96" s="79">
        <f>D97+D98</f>
        <v>0</v>
      </c>
    </row>
    <row r="97" spans="1:4" hidden="1" x14ac:dyDescent="0.25">
      <c r="A97" s="25" t="s">
        <v>211</v>
      </c>
      <c r="B97" s="78" t="s">
        <v>335</v>
      </c>
      <c r="C97" s="78" t="s">
        <v>280</v>
      </c>
      <c r="D97" s="79"/>
    </row>
    <row r="98" spans="1:4" hidden="1" x14ac:dyDescent="0.25">
      <c r="A98" s="32" t="s">
        <v>22</v>
      </c>
      <c r="B98" s="78" t="s">
        <v>335</v>
      </c>
      <c r="C98" s="78" t="s">
        <v>23</v>
      </c>
      <c r="D98" s="79"/>
    </row>
    <row r="99" spans="1:4" ht="36" hidden="1" x14ac:dyDescent="0.25">
      <c r="A99" s="72" t="s">
        <v>267</v>
      </c>
      <c r="B99" s="73" t="s">
        <v>268</v>
      </c>
      <c r="C99" s="73"/>
      <c r="D99" s="74">
        <f>D100+D105+D110</f>
        <v>0</v>
      </c>
    </row>
    <row r="100" spans="1:4" ht="24" hidden="1" x14ac:dyDescent="0.25">
      <c r="A100" s="80" t="s">
        <v>336</v>
      </c>
      <c r="B100" s="81" t="s">
        <v>272</v>
      </c>
      <c r="C100" s="81"/>
      <c r="D100" s="82">
        <f>D103+D101</f>
        <v>0</v>
      </c>
    </row>
    <row r="101" spans="1:4" ht="24" hidden="1" x14ac:dyDescent="0.25">
      <c r="A101" s="25" t="s">
        <v>302</v>
      </c>
      <c r="B101" s="78" t="s">
        <v>272</v>
      </c>
      <c r="C101" s="78" t="s">
        <v>304</v>
      </c>
      <c r="D101" s="82">
        <f>D102</f>
        <v>0</v>
      </c>
    </row>
    <row r="102" spans="1:4" hidden="1" x14ac:dyDescent="0.25">
      <c r="A102" s="25" t="s">
        <v>303</v>
      </c>
      <c r="B102" s="78" t="s">
        <v>272</v>
      </c>
      <c r="C102" s="81" t="s">
        <v>305</v>
      </c>
      <c r="D102" s="82">
        <f>Пр2_ВСР2024!F222</f>
        <v>0</v>
      </c>
    </row>
    <row r="103" spans="1:4" hidden="1" x14ac:dyDescent="0.25">
      <c r="A103" s="25" t="s">
        <v>20</v>
      </c>
      <c r="B103" s="78" t="s">
        <v>272</v>
      </c>
      <c r="C103" s="78" t="s">
        <v>21</v>
      </c>
      <c r="D103" s="79">
        <f>D104</f>
        <v>0</v>
      </c>
    </row>
    <row r="104" spans="1:4" hidden="1" x14ac:dyDescent="0.25">
      <c r="A104" s="32" t="s">
        <v>22</v>
      </c>
      <c r="B104" s="78" t="s">
        <v>272</v>
      </c>
      <c r="C104" s="78" t="s">
        <v>23</v>
      </c>
      <c r="D104" s="79">
        <f>Пр2_ВСР2024!F224</f>
        <v>0</v>
      </c>
    </row>
    <row r="105" spans="1:4" ht="48" hidden="1" x14ac:dyDescent="0.25">
      <c r="A105" s="80" t="s">
        <v>337</v>
      </c>
      <c r="B105" s="81" t="s">
        <v>274</v>
      </c>
      <c r="C105" s="81"/>
      <c r="D105" s="82">
        <f>D108+D106</f>
        <v>0</v>
      </c>
    </row>
    <row r="106" spans="1:4" ht="24" hidden="1" x14ac:dyDescent="0.25">
      <c r="A106" s="25" t="s">
        <v>302</v>
      </c>
      <c r="B106" s="78" t="s">
        <v>274</v>
      </c>
      <c r="C106" s="78" t="s">
        <v>304</v>
      </c>
      <c r="D106" s="82">
        <f>D107</f>
        <v>0</v>
      </c>
    </row>
    <row r="107" spans="1:4" hidden="1" x14ac:dyDescent="0.25">
      <c r="A107" s="25" t="s">
        <v>303</v>
      </c>
      <c r="B107" s="78" t="s">
        <v>274</v>
      </c>
      <c r="C107" s="81" t="s">
        <v>305</v>
      </c>
      <c r="D107" s="82">
        <f>Пр2_ВСР2024!F212</f>
        <v>0</v>
      </c>
    </row>
    <row r="108" spans="1:4" hidden="1" x14ac:dyDescent="0.25">
      <c r="A108" s="25" t="s">
        <v>20</v>
      </c>
      <c r="B108" s="78" t="s">
        <v>274</v>
      </c>
      <c r="C108" s="78" t="s">
        <v>21</v>
      </c>
      <c r="D108" s="79">
        <f>D109</f>
        <v>0</v>
      </c>
    </row>
    <row r="109" spans="1:4" hidden="1" x14ac:dyDescent="0.25">
      <c r="A109" s="32" t="s">
        <v>22</v>
      </c>
      <c r="B109" s="78" t="s">
        <v>274</v>
      </c>
      <c r="C109" s="78" t="s">
        <v>23</v>
      </c>
      <c r="D109" s="79">
        <f>Пр2_ВСР2024!F214</f>
        <v>0</v>
      </c>
    </row>
    <row r="110" spans="1:4" ht="24" hidden="1" x14ac:dyDescent="0.25">
      <c r="A110" s="80" t="s">
        <v>269</v>
      </c>
      <c r="B110" s="81" t="s">
        <v>270</v>
      </c>
      <c r="C110" s="81"/>
      <c r="D110" s="82">
        <f>D113+D111</f>
        <v>0</v>
      </c>
    </row>
    <row r="111" spans="1:4" ht="24" hidden="1" x14ac:dyDescent="0.25">
      <c r="A111" s="25" t="s">
        <v>302</v>
      </c>
      <c r="B111" s="78" t="s">
        <v>270</v>
      </c>
      <c r="C111" s="78" t="s">
        <v>304</v>
      </c>
      <c r="D111" s="82">
        <f>D112</f>
        <v>0</v>
      </c>
    </row>
    <row r="112" spans="1:4" hidden="1" x14ac:dyDescent="0.25">
      <c r="A112" s="25" t="s">
        <v>303</v>
      </c>
      <c r="B112" s="78" t="s">
        <v>270</v>
      </c>
      <c r="C112" s="81" t="s">
        <v>305</v>
      </c>
      <c r="D112" s="82">
        <f>Пр2_ВСР2024!F217</f>
        <v>0</v>
      </c>
    </row>
    <row r="113" spans="1:4" hidden="1" x14ac:dyDescent="0.25">
      <c r="A113" s="25" t="s">
        <v>20</v>
      </c>
      <c r="B113" s="78" t="s">
        <v>270</v>
      </c>
      <c r="C113" s="78" t="s">
        <v>21</v>
      </c>
      <c r="D113" s="79">
        <f>D114</f>
        <v>0</v>
      </c>
    </row>
    <row r="114" spans="1:4" hidden="1" x14ac:dyDescent="0.25">
      <c r="A114" s="32" t="s">
        <v>22</v>
      </c>
      <c r="B114" s="78" t="s">
        <v>270</v>
      </c>
      <c r="C114" s="78" t="s">
        <v>23</v>
      </c>
      <c r="D114" s="79">
        <f>Пр2_ВСР2024!F219</f>
        <v>0</v>
      </c>
    </row>
    <row r="115" spans="1:4" ht="36" x14ac:dyDescent="0.25">
      <c r="A115" s="69" t="s">
        <v>110</v>
      </c>
      <c r="B115" s="70" t="s">
        <v>112</v>
      </c>
      <c r="C115" s="70"/>
      <c r="D115" s="71">
        <f>D116</f>
        <v>900000</v>
      </c>
    </row>
    <row r="116" spans="1:4" ht="24" x14ac:dyDescent="0.25">
      <c r="A116" s="72" t="s">
        <v>162</v>
      </c>
      <c r="B116" s="73" t="s">
        <v>130</v>
      </c>
      <c r="C116" s="73"/>
      <c r="D116" s="74">
        <f>D117+D120</f>
        <v>900000</v>
      </c>
    </row>
    <row r="117" spans="1:4" x14ac:dyDescent="0.25">
      <c r="A117" s="80" t="s">
        <v>412</v>
      </c>
      <c r="B117" s="81" t="s">
        <v>131</v>
      </c>
      <c r="C117" s="81"/>
      <c r="D117" s="82">
        <f>D118</f>
        <v>900000</v>
      </c>
    </row>
    <row r="118" spans="1:4" x14ac:dyDescent="0.25">
      <c r="A118" s="34" t="s">
        <v>212</v>
      </c>
      <c r="B118" s="90" t="s">
        <v>131</v>
      </c>
      <c r="C118" s="78" t="s">
        <v>213</v>
      </c>
      <c r="D118" s="79">
        <f>D119</f>
        <v>900000</v>
      </c>
    </row>
    <row r="119" spans="1:4" ht="36.75" customHeight="1" x14ac:dyDescent="0.25">
      <c r="A119" s="27" t="s">
        <v>43</v>
      </c>
      <c r="B119" s="90" t="s">
        <v>131</v>
      </c>
      <c r="C119" s="78" t="s">
        <v>215</v>
      </c>
      <c r="D119" s="79">
        <f>Пр2_ВСР2024!F133</f>
        <v>900000</v>
      </c>
    </row>
    <row r="120" spans="1:4" hidden="1" x14ac:dyDescent="0.25">
      <c r="A120" s="80" t="s">
        <v>338</v>
      </c>
      <c r="B120" s="81" t="s">
        <v>339</v>
      </c>
      <c r="C120" s="81"/>
      <c r="D120" s="82">
        <f>D121</f>
        <v>0</v>
      </c>
    </row>
    <row r="121" spans="1:4" hidden="1" x14ac:dyDescent="0.25">
      <c r="A121" s="27" t="s">
        <v>297</v>
      </c>
      <c r="B121" s="90" t="s">
        <v>339</v>
      </c>
      <c r="C121" s="78" t="s">
        <v>213</v>
      </c>
      <c r="D121" s="79">
        <f>D122</f>
        <v>0</v>
      </c>
    </row>
    <row r="122" spans="1:4" hidden="1" x14ac:dyDescent="0.25">
      <c r="A122" s="27" t="s">
        <v>298</v>
      </c>
      <c r="B122" s="90" t="s">
        <v>339</v>
      </c>
      <c r="C122" s="78" t="s">
        <v>215</v>
      </c>
      <c r="D122" s="79">
        <f>Пр2_ВСР2024!F136</f>
        <v>0</v>
      </c>
    </row>
    <row r="123" spans="1:4" ht="24" x14ac:dyDescent="0.25">
      <c r="A123" s="69" t="s">
        <v>108</v>
      </c>
      <c r="B123" s="70" t="s">
        <v>114</v>
      </c>
      <c r="C123" s="70"/>
      <c r="D123" s="71">
        <f>D124+D154</f>
        <v>28219293.560000002</v>
      </c>
    </row>
    <row r="124" spans="1:4" ht="24" x14ac:dyDescent="0.25">
      <c r="A124" s="72" t="s">
        <v>166</v>
      </c>
      <c r="B124" s="73" t="s">
        <v>141</v>
      </c>
      <c r="C124" s="73"/>
      <c r="D124" s="74">
        <f>D128+D134+D140+D145+D148+D151+D137+D131</f>
        <v>28219293.560000002</v>
      </c>
    </row>
    <row r="125" spans="1:4" ht="24" hidden="1" x14ac:dyDescent="0.25">
      <c r="A125" s="80" t="s">
        <v>340</v>
      </c>
      <c r="B125" s="81" t="s">
        <v>341</v>
      </c>
      <c r="C125" s="81"/>
      <c r="D125" s="82">
        <f>D126</f>
        <v>0</v>
      </c>
    </row>
    <row r="126" spans="1:4" ht="24" hidden="1" x14ac:dyDescent="0.25">
      <c r="A126" s="24" t="s">
        <v>16</v>
      </c>
      <c r="B126" s="78" t="s">
        <v>341</v>
      </c>
      <c r="C126" s="78" t="s">
        <v>17</v>
      </c>
      <c r="D126" s="79">
        <f t="shared" ref="D126" si="5">D127</f>
        <v>0</v>
      </c>
    </row>
    <row r="127" spans="1:4" ht="24" hidden="1" x14ac:dyDescent="0.25">
      <c r="A127" s="25" t="s">
        <v>18</v>
      </c>
      <c r="B127" s="78" t="s">
        <v>341</v>
      </c>
      <c r="C127" s="78" t="s">
        <v>19</v>
      </c>
      <c r="D127" s="79">
        <v>0</v>
      </c>
    </row>
    <row r="128" spans="1:4" ht="72" hidden="1" x14ac:dyDescent="0.25">
      <c r="A128" s="59" t="s">
        <v>309</v>
      </c>
      <c r="B128" s="81" t="s">
        <v>308</v>
      </c>
      <c r="C128" s="81"/>
      <c r="D128" s="82">
        <f>D129</f>
        <v>0</v>
      </c>
    </row>
    <row r="129" spans="1:4" ht="24" hidden="1" x14ac:dyDescent="0.25">
      <c r="A129" s="24" t="s">
        <v>16</v>
      </c>
      <c r="B129" s="78" t="s">
        <v>308</v>
      </c>
      <c r="C129" s="78" t="s">
        <v>17</v>
      </c>
      <c r="D129" s="79">
        <f>D130</f>
        <v>0</v>
      </c>
    </row>
    <row r="130" spans="1:4" ht="24" hidden="1" x14ac:dyDescent="0.25">
      <c r="A130" s="24" t="s">
        <v>18</v>
      </c>
      <c r="B130" s="78" t="s">
        <v>308</v>
      </c>
      <c r="C130" s="78" t="s">
        <v>19</v>
      </c>
      <c r="D130" s="79">
        <f>Пр2_ВСР2024!F269</f>
        <v>0</v>
      </c>
    </row>
    <row r="131" spans="1:4" ht="24" hidden="1" x14ac:dyDescent="0.25">
      <c r="A131" s="59" t="s">
        <v>442</v>
      </c>
      <c r="B131" s="81" t="s">
        <v>443</v>
      </c>
      <c r="C131" s="81"/>
      <c r="D131" s="82">
        <f>D132</f>
        <v>0</v>
      </c>
    </row>
    <row r="132" spans="1:4" ht="24" hidden="1" x14ac:dyDescent="0.25">
      <c r="A132" s="24" t="s">
        <v>398</v>
      </c>
      <c r="B132" s="78" t="s">
        <v>443</v>
      </c>
      <c r="C132" s="78" t="s">
        <v>17</v>
      </c>
      <c r="D132" s="79">
        <f>D133</f>
        <v>0</v>
      </c>
    </row>
    <row r="133" spans="1:4" ht="24" hidden="1" x14ac:dyDescent="0.25">
      <c r="A133" s="24" t="s">
        <v>399</v>
      </c>
      <c r="B133" s="78" t="s">
        <v>443</v>
      </c>
      <c r="C133" s="78" t="s">
        <v>19</v>
      </c>
      <c r="D133" s="79">
        <f>Пр2_ВСР2024!F272</f>
        <v>0</v>
      </c>
    </row>
    <row r="134" spans="1:4" ht="36" hidden="1" x14ac:dyDescent="0.25">
      <c r="A134" s="59" t="s">
        <v>307</v>
      </c>
      <c r="B134" s="81" t="s">
        <v>402</v>
      </c>
      <c r="C134" s="81"/>
      <c r="D134" s="82">
        <f>D135</f>
        <v>0</v>
      </c>
    </row>
    <row r="135" spans="1:4" ht="24" hidden="1" x14ac:dyDescent="0.25">
      <c r="A135" s="24" t="s">
        <v>398</v>
      </c>
      <c r="B135" s="78" t="s">
        <v>402</v>
      </c>
      <c r="C135" s="78" t="s">
        <v>17</v>
      </c>
      <c r="D135" s="79">
        <f>D136</f>
        <v>0</v>
      </c>
    </row>
    <row r="136" spans="1:4" ht="24" hidden="1" x14ac:dyDescent="0.25">
      <c r="A136" s="24" t="s">
        <v>399</v>
      </c>
      <c r="B136" s="78" t="s">
        <v>402</v>
      </c>
      <c r="C136" s="78" t="s">
        <v>19</v>
      </c>
      <c r="D136" s="79">
        <f>Пр2_ВСР2024!F275</f>
        <v>0</v>
      </c>
    </row>
    <row r="137" spans="1:4" ht="120" hidden="1" x14ac:dyDescent="0.25">
      <c r="A137" s="80" t="s">
        <v>439</v>
      </c>
      <c r="B137" s="81" t="s">
        <v>437</v>
      </c>
      <c r="C137" s="81"/>
      <c r="D137" s="82">
        <f>D138</f>
        <v>0</v>
      </c>
    </row>
    <row r="138" spans="1:4" ht="24" hidden="1" x14ac:dyDescent="0.25">
      <c r="A138" s="24" t="s">
        <v>16</v>
      </c>
      <c r="B138" s="78" t="s">
        <v>437</v>
      </c>
      <c r="C138" s="78" t="s">
        <v>17</v>
      </c>
      <c r="D138" s="79">
        <f>D139</f>
        <v>0</v>
      </c>
    </row>
    <row r="139" spans="1:4" ht="24" hidden="1" x14ac:dyDescent="0.25">
      <c r="A139" s="25" t="s">
        <v>18</v>
      </c>
      <c r="B139" s="78" t="s">
        <v>437</v>
      </c>
      <c r="C139" s="78" t="s">
        <v>19</v>
      </c>
      <c r="D139" s="79">
        <f>Пр2_ВСР2024!F315</f>
        <v>0</v>
      </c>
    </row>
    <row r="140" spans="1:4" x14ac:dyDescent="0.25">
      <c r="A140" s="80" t="s">
        <v>56</v>
      </c>
      <c r="B140" s="81" t="s">
        <v>143</v>
      </c>
      <c r="C140" s="81"/>
      <c r="D140" s="82">
        <f>D141+D143</f>
        <v>8544837.5300000012</v>
      </c>
    </row>
    <row r="141" spans="1:4" ht="24" x14ac:dyDescent="0.25">
      <c r="A141" s="24" t="s">
        <v>16</v>
      </c>
      <c r="B141" s="78" t="s">
        <v>143</v>
      </c>
      <c r="C141" s="78" t="s">
        <v>17</v>
      </c>
      <c r="D141" s="79">
        <f t="shared" ref="D141" si="6">D142</f>
        <v>8544837.5300000012</v>
      </c>
    </row>
    <row r="142" spans="1:4" ht="24" x14ac:dyDescent="0.25">
      <c r="A142" s="25" t="s">
        <v>18</v>
      </c>
      <c r="B142" s="78" t="s">
        <v>143</v>
      </c>
      <c r="C142" s="78" t="s">
        <v>19</v>
      </c>
      <c r="D142" s="79">
        <f>Пр2_ВСР2024!F278</f>
        <v>8544837.5300000012</v>
      </c>
    </row>
    <row r="143" spans="1:4" hidden="1" x14ac:dyDescent="0.25">
      <c r="A143" s="25" t="s">
        <v>342</v>
      </c>
      <c r="B143" s="78" t="s">
        <v>143</v>
      </c>
      <c r="C143" s="78" t="s">
        <v>21</v>
      </c>
      <c r="D143" s="79">
        <f>D144</f>
        <v>0</v>
      </c>
    </row>
    <row r="144" spans="1:4" hidden="1" x14ac:dyDescent="0.25">
      <c r="A144" s="25" t="s">
        <v>282</v>
      </c>
      <c r="B144" s="78" t="s">
        <v>143</v>
      </c>
      <c r="C144" s="78" t="s">
        <v>23</v>
      </c>
      <c r="D144" s="79">
        <f>Пр2_ВСР2024!F280</f>
        <v>0</v>
      </c>
    </row>
    <row r="145" spans="1:4" x14ac:dyDescent="0.25">
      <c r="A145" s="80" t="s">
        <v>102</v>
      </c>
      <c r="B145" s="81" t="s">
        <v>144</v>
      </c>
      <c r="C145" s="81"/>
      <c r="D145" s="82">
        <f t="shared" ref="D145:D146" si="7">D146</f>
        <v>5373100</v>
      </c>
    </row>
    <row r="146" spans="1:4" ht="24" x14ac:dyDescent="0.25">
      <c r="A146" s="24" t="s">
        <v>16</v>
      </c>
      <c r="B146" s="78" t="s">
        <v>144</v>
      </c>
      <c r="C146" s="78" t="s">
        <v>17</v>
      </c>
      <c r="D146" s="79">
        <f t="shared" si="7"/>
        <v>5373100</v>
      </c>
    </row>
    <row r="147" spans="1:4" ht="24" x14ac:dyDescent="0.25">
      <c r="A147" s="25" t="s">
        <v>18</v>
      </c>
      <c r="B147" s="78" t="s">
        <v>144</v>
      </c>
      <c r="C147" s="78" t="s">
        <v>19</v>
      </c>
      <c r="D147" s="79">
        <f>Пр2_ВСР2024!F283</f>
        <v>5373100</v>
      </c>
    </row>
    <row r="148" spans="1:4" x14ac:dyDescent="0.25">
      <c r="A148" s="80" t="s">
        <v>142</v>
      </c>
      <c r="B148" s="81" t="s">
        <v>145</v>
      </c>
      <c r="C148" s="81"/>
      <c r="D148" s="82">
        <f>D149</f>
        <v>3000000</v>
      </c>
    </row>
    <row r="149" spans="1:4" ht="24" x14ac:dyDescent="0.25">
      <c r="A149" s="24" t="s">
        <v>16</v>
      </c>
      <c r="B149" s="78" t="s">
        <v>145</v>
      </c>
      <c r="C149" s="78" t="s">
        <v>17</v>
      </c>
      <c r="D149" s="79">
        <f>D150</f>
        <v>3000000</v>
      </c>
    </row>
    <row r="150" spans="1:4" ht="24" x14ac:dyDescent="0.25">
      <c r="A150" s="25" t="s">
        <v>18</v>
      </c>
      <c r="B150" s="78" t="s">
        <v>145</v>
      </c>
      <c r="C150" s="78" t="s">
        <v>19</v>
      </c>
      <c r="D150" s="79">
        <f>Пр2_ВСР2024!F286</f>
        <v>3000000</v>
      </c>
    </row>
    <row r="151" spans="1:4" x14ac:dyDescent="0.25">
      <c r="A151" s="80" t="s">
        <v>57</v>
      </c>
      <c r="B151" s="81" t="s">
        <v>146</v>
      </c>
      <c r="C151" s="81"/>
      <c r="D151" s="82">
        <f>D152</f>
        <v>11301356.030000001</v>
      </c>
    </row>
    <row r="152" spans="1:4" ht="24" x14ac:dyDescent="0.25">
      <c r="A152" s="24" t="s">
        <v>16</v>
      </c>
      <c r="B152" s="78" t="s">
        <v>146</v>
      </c>
      <c r="C152" s="78" t="s">
        <v>17</v>
      </c>
      <c r="D152" s="79">
        <f>D153</f>
        <v>11301356.030000001</v>
      </c>
    </row>
    <row r="153" spans="1:4" ht="24" x14ac:dyDescent="0.25">
      <c r="A153" s="25" t="s">
        <v>18</v>
      </c>
      <c r="B153" s="78" t="s">
        <v>146</v>
      </c>
      <c r="C153" s="78" t="s">
        <v>19</v>
      </c>
      <c r="D153" s="79">
        <f>Пр2_ВСР2024!F289</f>
        <v>11301356.030000001</v>
      </c>
    </row>
    <row r="154" spans="1:4" ht="24" hidden="1" x14ac:dyDescent="0.25">
      <c r="A154" s="80" t="s">
        <v>256</v>
      </c>
      <c r="B154" s="81" t="s">
        <v>343</v>
      </c>
      <c r="C154" s="81"/>
      <c r="D154" s="82">
        <f>D155</f>
        <v>0</v>
      </c>
    </row>
    <row r="155" spans="1:4" ht="48" hidden="1" x14ac:dyDescent="0.25">
      <c r="A155" s="24" t="s">
        <v>344</v>
      </c>
      <c r="B155" s="78" t="s">
        <v>343</v>
      </c>
      <c r="C155" s="78" t="s">
        <v>257</v>
      </c>
      <c r="D155" s="79">
        <f>D156</f>
        <v>0</v>
      </c>
    </row>
    <row r="156" spans="1:4" hidden="1" x14ac:dyDescent="0.25">
      <c r="A156" s="25" t="s">
        <v>259</v>
      </c>
      <c r="B156" s="78" t="s">
        <v>343</v>
      </c>
      <c r="C156" s="78" t="s">
        <v>258</v>
      </c>
      <c r="D156" s="79"/>
    </row>
    <row r="157" spans="1:4" ht="24" x14ac:dyDescent="0.25">
      <c r="A157" s="91" t="s">
        <v>227</v>
      </c>
      <c r="B157" s="70" t="s">
        <v>228</v>
      </c>
      <c r="C157" s="70"/>
      <c r="D157" s="71">
        <f>D158</f>
        <v>4439340.1399999997</v>
      </c>
    </row>
    <row r="158" spans="1:4" ht="24" x14ac:dyDescent="0.25">
      <c r="A158" s="92" t="s">
        <v>345</v>
      </c>
      <c r="B158" s="93" t="s">
        <v>346</v>
      </c>
      <c r="C158" s="93"/>
      <c r="D158" s="94">
        <f>D162+D165+D159</f>
        <v>4439340.1399999997</v>
      </c>
    </row>
    <row r="159" spans="1:4" ht="48" hidden="1" x14ac:dyDescent="0.25">
      <c r="A159" s="80" t="s">
        <v>427</v>
      </c>
      <c r="B159" s="81" t="s">
        <v>425</v>
      </c>
      <c r="C159" s="81"/>
      <c r="D159" s="82">
        <f>D160</f>
        <v>0</v>
      </c>
    </row>
    <row r="160" spans="1:4" hidden="1" x14ac:dyDescent="0.25">
      <c r="A160" s="24" t="s">
        <v>259</v>
      </c>
      <c r="B160" s="78" t="s">
        <v>425</v>
      </c>
      <c r="C160" s="78" t="s">
        <v>257</v>
      </c>
      <c r="D160" s="79">
        <f>D161</f>
        <v>0</v>
      </c>
    </row>
    <row r="161" spans="1:4" hidden="1" x14ac:dyDescent="0.25">
      <c r="A161" s="24" t="s">
        <v>426</v>
      </c>
      <c r="B161" s="78" t="s">
        <v>425</v>
      </c>
      <c r="C161" s="78" t="s">
        <v>258</v>
      </c>
      <c r="D161" s="79"/>
    </row>
    <row r="162" spans="1:4" ht="24" x14ac:dyDescent="0.25">
      <c r="A162" s="80" t="s">
        <v>327</v>
      </c>
      <c r="B162" s="81" t="s">
        <v>328</v>
      </c>
      <c r="C162" s="81"/>
      <c r="D162" s="82">
        <f>D163</f>
        <v>4439340.1399999997</v>
      </c>
    </row>
    <row r="163" spans="1:4" ht="24" x14ac:dyDescent="0.25">
      <c r="A163" s="24" t="s">
        <v>16</v>
      </c>
      <c r="B163" s="78" t="s">
        <v>328</v>
      </c>
      <c r="C163" s="78" t="s">
        <v>17</v>
      </c>
      <c r="D163" s="79">
        <f>D164</f>
        <v>4439340.1399999997</v>
      </c>
    </row>
    <row r="164" spans="1:4" ht="24" x14ac:dyDescent="0.25">
      <c r="A164" s="25" t="s">
        <v>18</v>
      </c>
      <c r="B164" s="78" t="s">
        <v>328</v>
      </c>
      <c r="C164" s="78" t="s">
        <v>19</v>
      </c>
      <c r="D164" s="79">
        <f>Пр2_ВСР2024!F297</f>
        <v>4439340.1399999997</v>
      </c>
    </row>
    <row r="165" spans="1:4" ht="24" hidden="1" x14ac:dyDescent="0.25">
      <c r="A165" s="25" t="s">
        <v>347</v>
      </c>
      <c r="B165" s="81" t="s">
        <v>348</v>
      </c>
      <c r="C165" s="81"/>
      <c r="D165" s="82">
        <f>D166</f>
        <v>0</v>
      </c>
    </row>
    <row r="166" spans="1:4" ht="24" hidden="1" x14ac:dyDescent="0.25">
      <c r="A166" s="25" t="s">
        <v>16</v>
      </c>
      <c r="B166" s="78" t="s">
        <v>348</v>
      </c>
      <c r="C166" s="78" t="s">
        <v>17</v>
      </c>
      <c r="D166" s="79">
        <f>D167</f>
        <v>0</v>
      </c>
    </row>
    <row r="167" spans="1:4" ht="24" hidden="1" x14ac:dyDescent="0.25">
      <c r="A167" s="25" t="s">
        <v>18</v>
      </c>
      <c r="B167" s="78" t="s">
        <v>348</v>
      </c>
      <c r="C167" s="78" t="s">
        <v>19</v>
      </c>
      <c r="D167" s="79"/>
    </row>
    <row r="168" spans="1:4" ht="48" x14ac:dyDescent="0.25">
      <c r="A168" s="69" t="s">
        <v>105</v>
      </c>
      <c r="B168" s="70" t="s">
        <v>117</v>
      </c>
      <c r="C168" s="70"/>
      <c r="D168" s="71">
        <f>D169</f>
        <v>1356000</v>
      </c>
    </row>
    <row r="169" spans="1:4" ht="24" x14ac:dyDescent="0.25">
      <c r="A169" s="72" t="s">
        <v>349</v>
      </c>
      <c r="B169" s="73" t="s">
        <v>154</v>
      </c>
      <c r="C169" s="73"/>
      <c r="D169" s="74">
        <f>D170</f>
        <v>1356000</v>
      </c>
    </row>
    <row r="170" spans="1:4" x14ac:dyDescent="0.25">
      <c r="A170" s="80" t="s">
        <v>104</v>
      </c>
      <c r="B170" s="81" t="s">
        <v>155</v>
      </c>
      <c r="C170" s="81"/>
      <c r="D170" s="82">
        <f>D171</f>
        <v>1356000</v>
      </c>
    </row>
    <row r="171" spans="1:4" ht="24" x14ac:dyDescent="0.25">
      <c r="A171" s="21" t="s">
        <v>16</v>
      </c>
      <c r="B171" s="78" t="s">
        <v>155</v>
      </c>
      <c r="C171" s="78" t="s">
        <v>17</v>
      </c>
      <c r="D171" s="79">
        <f>D172</f>
        <v>1356000</v>
      </c>
    </row>
    <row r="172" spans="1:4" ht="24" x14ac:dyDescent="0.25">
      <c r="A172" s="21" t="s">
        <v>18</v>
      </c>
      <c r="B172" s="78" t="s">
        <v>155</v>
      </c>
      <c r="C172" s="89">
        <v>240</v>
      </c>
      <c r="D172" s="79">
        <f>Пр2_ВСР2024!F358</f>
        <v>1356000</v>
      </c>
    </row>
    <row r="173" spans="1:4" ht="24" x14ac:dyDescent="0.25">
      <c r="A173" s="69" t="s">
        <v>222</v>
      </c>
      <c r="B173" s="70" t="s">
        <v>95</v>
      </c>
      <c r="C173" s="70"/>
      <c r="D173" s="71">
        <f>D174</f>
        <v>27268878.630000003</v>
      </c>
    </row>
    <row r="174" spans="1:4" ht="36" x14ac:dyDescent="0.25">
      <c r="A174" s="72" t="s">
        <v>350</v>
      </c>
      <c r="B174" s="73" t="s">
        <v>132</v>
      </c>
      <c r="C174" s="73"/>
      <c r="D174" s="74">
        <f>D178+D183+D186+D189+D192+D195+D175</f>
        <v>27268878.630000003</v>
      </c>
    </row>
    <row r="175" spans="1:4" ht="36" hidden="1" x14ac:dyDescent="0.25">
      <c r="A175" s="80" t="s">
        <v>294</v>
      </c>
      <c r="B175" s="81" t="s">
        <v>301</v>
      </c>
      <c r="C175" s="81"/>
      <c r="D175" s="82">
        <f>D176</f>
        <v>0</v>
      </c>
    </row>
    <row r="176" spans="1:4" ht="24" hidden="1" x14ac:dyDescent="0.25">
      <c r="A176" s="24" t="s">
        <v>16</v>
      </c>
      <c r="B176" s="20" t="s">
        <v>301</v>
      </c>
      <c r="C176" s="20" t="s">
        <v>17</v>
      </c>
      <c r="D176" s="79">
        <f>D177</f>
        <v>0</v>
      </c>
    </row>
    <row r="177" spans="1:4" ht="24" hidden="1" x14ac:dyDescent="0.25">
      <c r="A177" s="25" t="s">
        <v>18</v>
      </c>
      <c r="B177" s="20" t="s">
        <v>301</v>
      </c>
      <c r="C177" s="20" t="s">
        <v>19</v>
      </c>
      <c r="D177" s="79">
        <f>Пр2_ВСР2024!F142</f>
        <v>0</v>
      </c>
    </row>
    <row r="178" spans="1:4" x14ac:dyDescent="0.25">
      <c r="A178" s="80" t="s">
        <v>199</v>
      </c>
      <c r="B178" s="81" t="s">
        <v>133</v>
      </c>
      <c r="C178" s="81"/>
      <c r="D178" s="82">
        <f>D179+D181</f>
        <v>23107223.100000001</v>
      </c>
    </row>
    <row r="179" spans="1:4" ht="24" x14ac:dyDescent="0.25">
      <c r="A179" s="24" t="s">
        <v>16</v>
      </c>
      <c r="B179" s="78" t="s">
        <v>133</v>
      </c>
      <c r="C179" s="78" t="s">
        <v>17</v>
      </c>
      <c r="D179" s="79">
        <f>D180</f>
        <v>23107223.100000001</v>
      </c>
    </row>
    <row r="180" spans="1:4" ht="24" x14ac:dyDescent="0.25">
      <c r="A180" s="25" t="s">
        <v>18</v>
      </c>
      <c r="B180" s="78" t="s">
        <v>133</v>
      </c>
      <c r="C180" s="78" t="s">
        <v>19</v>
      </c>
      <c r="D180" s="79">
        <f>Пр2_ВСР2024!F145</f>
        <v>23107223.100000001</v>
      </c>
    </row>
    <row r="181" spans="1:4" hidden="1" x14ac:dyDescent="0.25">
      <c r="A181" s="25" t="s">
        <v>20</v>
      </c>
      <c r="B181" s="78" t="s">
        <v>133</v>
      </c>
      <c r="C181" s="78" t="s">
        <v>21</v>
      </c>
      <c r="D181" s="79">
        <f>D182</f>
        <v>0</v>
      </c>
    </row>
    <row r="182" spans="1:4" hidden="1" x14ac:dyDescent="0.25">
      <c r="A182" s="32" t="s">
        <v>22</v>
      </c>
      <c r="B182" s="78" t="s">
        <v>133</v>
      </c>
      <c r="C182" s="78" t="s">
        <v>23</v>
      </c>
      <c r="D182" s="79">
        <v>0</v>
      </c>
    </row>
    <row r="183" spans="1:4" x14ac:dyDescent="0.25">
      <c r="A183" s="80" t="s">
        <v>96</v>
      </c>
      <c r="B183" s="81" t="s">
        <v>134</v>
      </c>
      <c r="C183" s="81"/>
      <c r="D183" s="82">
        <f t="shared" ref="D183:D193" si="8">D184</f>
        <v>1200000</v>
      </c>
    </row>
    <row r="184" spans="1:4" ht="24" x14ac:dyDescent="0.25">
      <c r="A184" s="24" t="s">
        <v>16</v>
      </c>
      <c r="B184" s="78" t="s">
        <v>134</v>
      </c>
      <c r="C184" s="78" t="s">
        <v>17</v>
      </c>
      <c r="D184" s="79">
        <f t="shared" si="8"/>
        <v>1200000</v>
      </c>
    </row>
    <row r="185" spans="1:4" ht="24" x14ac:dyDescent="0.25">
      <c r="A185" s="25" t="s">
        <v>18</v>
      </c>
      <c r="B185" s="78" t="s">
        <v>134</v>
      </c>
      <c r="C185" s="78" t="s">
        <v>19</v>
      </c>
      <c r="D185" s="79">
        <f>Пр2_ВСР2024!F148</f>
        <v>1200000</v>
      </c>
    </row>
    <row r="186" spans="1:4" x14ac:dyDescent="0.25">
      <c r="A186" s="80" t="s">
        <v>170</v>
      </c>
      <c r="B186" s="81" t="s">
        <v>171</v>
      </c>
      <c r="C186" s="81"/>
      <c r="D186" s="82">
        <f t="shared" si="8"/>
        <v>300000</v>
      </c>
    </row>
    <row r="187" spans="1:4" ht="24" x14ac:dyDescent="0.25">
      <c r="A187" s="24" t="s">
        <v>16</v>
      </c>
      <c r="B187" s="78" t="s">
        <v>171</v>
      </c>
      <c r="C187" s="78" t="s">
        <v>17</v>
      </c>
      <c r="D187" s="79">
        <f t="shared" si="8"/>
        <v>300000</v>
      </c>
    </row>
    <row r="188" spans="1:4" ht="24" x14ac:dyDescent="0.25">
      <c r="A188" s="25" t="s">
        <v>18</v>
      </c>
      <c r="B188" s="78" t="s">
        <v>171</v>
      </c>
      <c r="C188" s="78" t="s">
        <v>19</v>
      </c>
      <c r="D188" s="79">
        <f>Пр2_ВСР2024!F151</f>
        <v>300000</v>
      </c>
    </row>
    <row r="189" spans="1:4" ht="24" x14ac:dyDescent="0.25">
      <c r="A189" s="80" t="s">
        <v>351</v>
      </c>
      <c r="B189" s="81" t="s">
        <v>135</v>
      </c>
      <c r="C189" s="81"/>
      <c r="D189" s="82">
        <f t="shared" si="8"/>
        <v>2561655.5299999998</v>
      </c>
    </row>
    <row r="190" spans="1:4" ht="24" x14ac:dyDescent="0.25">
      <c r="A190" s="24" t="s">
        <v>16</v>
      </c>
      <c r="B190" s="78" t="s">
        <v>135</v>
      </c>
      <c r="C190" s="78" t="s">
        <v>17</v>
      </c>
      <c r="D190" s="79">
        <f>D191</f>
        <v>2561655.5299999998</v>
      </c>
    </row>
    <row r="191" spans="1:4" ht="24" x14ac:dyDescent="0.25">
      <c r="A191" s="25" t="s">
        <v>18</v>
      </c>
      <c r="B191" s="78" t="s">
        <v>135</v>
      </c>
      <c r="C191" s="78" t="s">
        <v>19</v>
      </c>
      <c r="D191" s="79">
        <f>Пр2_ВСР2024!F154</f>
        <v>2561655.5299999998</v>
      </c>
    </row>
    <row r="192" spans="1:4" x14ac:dyDescent="0.25">
      <c r="A192" s="80" t="s">
        <v>97</v>
      </c>
      <c r="B192" s="81" t="s">
        <v>136</v>
      </c>
      <c r="C192" s="81"/>
      <c r="D192" s="82">
        <f t="shared" si="8"/>
        <v>100000</v>
      </c>
    </row>
    <row r="193" spans="1:4" ht="24" x14ac:dyDescent="0.25">
      <c r="A193" s="24" t="s">
        <v>16</v>
      </c>
      <c r="B193" s="78" t="s">
        <v>136</v>
      </c>
      <c r="C193" s="78" t="s">
        <v>17</v>
      </c>
      <c r="D193" s="79">
        <f t="shared" si="8"/>
        <v>100000</v>
      </c>
    </row>
    <row r="194" spans="1:4" ht="24" x14ac:dyDescent="0.25">
      <c r="A194" s="25" t="s">
        <v>18</v>
      </c>
      <c r="B194" s="78" t="s">
        <v>136</v>
      </c>
      <c r="C194" s="78" t="s">
        <v>19</v>
      </c>
      <c r="D194" s="79">
        <f>Пр2_ВСР2024!F157</f>
        <v>100000</v>
      </c>
    </row>
    <row r="195" spans="1:4" ht="36" hidden="1" x14ac:dyDescent="0.25">
      <c r="A195" s="95" t="s">
        <v>352</v>
      </c>
      <c r="B195" s="81" t="s">
        <v>279</v>
      </c>
      <c r="C195" s="81"/>
      <c r="D195" s="82">
        <f>D196</f>
        <v>0</v>
      </c>
    </row>
    <row r="196" spans="1:4" ht="24" hidden="1" x14ac:dyDescent="0.25">
      <c r="A196" s="24" t="s">
        <v>16</v>
      </c>
      <c r="B196" s="78" t="s">
        <v>279</v>
      </c>
      <c r="C196" s="78" t="s">
        <v>17</v>
      </c>
      <c r="D196" s="79">
        <f>D197</f>
        <v>0</v>
      </c>
    </row>
    <row r="197" spans="1:4" ht="24" hidden="1" x14ac:dyDescent="0.25">
      <c r="A197" s="25" t="s">
        <v>18</v>
      </c>
      <c r="B197" s="78" t="s">
        <v>279</v>
      </c>
      <c r="C197" s="78" t="s">
        <v>19</v>
      </c>
      <c r="D197" s="79">
        <f>Пр2_ВСР2024!F160</f>
        <v>0</v>
      </c>
    </row>
    <row r="198" spans="1:4" ht="36" x14ac:dyDescent="0.25">
      <c r="A198" s="69" t="s">
        <v>253</v>
      </c>
      <c r="B198" s="70" t="s">
        <v>92</v>
      </c>
      <c r="C198" s="70"/>
      <c r="D198" s="71">
        <f>D199+D212+D223+D227</f>
        <v>7850000</v>
      </c>
    </row>
    <row r="199" spans="1:4" ht="24" x14ac:dyDescent="0.25">
      <c r="A199" s="72" t="s">
        <v>200</v>
      </c>
      <c r="B199" s="73" t="s">
        <v>201</v>
      </c>
      <c r="C199" s="73"/>
      <c r="D199" s="74">
        <f>D206+D200+D203+D209</f>
        <v>1710000</v>
      </c>
    </row>
    <row r="200" spans="1:4" ht="24" hidden="1" x14ac:dyDescent="0.25">
      <c r="A200" s="80" t="s">
        <v>340</v>
      </c>
      <c r="B200" s="81" t="s">
        <v>353</v>
      </c>
      <c r="C200" s="81"/>
      <c r="D200" s="82">
        <f>D201</f>
        <v>0</v>
      </c>
    </row>
    <row r="201" spans="1:4" ht="24" hidden="1" x14ac:dyDescent="0.25">
      <c r="A201" s="24" t="s">
        <v>16</v>
      </c>
      <c r="B201" s="78" t="s">
        <v>353</v>
      </c>
      <c r="C201" s="89">
        <v>200</v>
      </c>
      <c r="D201" s="79">
        <f>D202</f>
        <v>0</v>
      </c>
    </row>
    <row r="202" spans="1:4" ht="24" hidden="1" x14ac:dyDescent="0.25">
      <c r="A202" s="25" t="s">
        <v>18</v>
      </c>
      <c r="B202" s="78" t="s">
        <v>353</v>
      </c>
      <c r="C202" s="89">
        <v>240</v>
      </c>
      <c r="D202" s="79">
        <v>0</v>
      </c>
    </row>
    <row r="203" spans="1:4" ht="24" hidden="1" x14ac:dyDescent="0.25">
      <c r="A203" s="80" t="s">
        <v>300</v>
      </c>
      <c r="B203" s="81" t="s">
        <v>354</v>
      </c>
      <c r="C203" s="81"/>
      <c r="D203" s="82">
        <f>D204</f>
        <v>0</v>
      </c>
    </row>
    <row r="204" spans="1:4" ht="24" hidden="1" x14ac:dyDescent="0.25">
      <c r="A204" s="24" t="s">
        <v>16</v>
      </c>
      <c r="B204" s="78" t="s">
        <v>354</v>
      </c>
      <c r="C204" s="89">
        <v>200</v>
      </c>
      <c r="D204" s="79">
        <f>D205</f>
        <v>0</v>
      </c>
    </row>
    <row r="205" spans="1:4" ht="24" hidden="1" x14ac:dyDescent="0.25">
      <c r="A205" s="25" t="s">
        <v>18</v>
      </c>
      <c r="B205" s="78" t="s">
        <v>354</v>
      </c>
      <c r="C205" s="89">
        <v>240</v>
      </c>
      <c r="D205" s="79"/>
    </row>
    <row r="206" spans="1:4" x14ac:dyDescent="0.25">
      <c r="A206" s="80" t="s">
        <v>182</v>
      </c>
      <c r="B206" s="81" t="s">
        <v>122</v>
      </c>
      <c r="C206" s="81"/>
      <c r="D206" s="82">
        <f>D207</f>
        <v>1710000</v>
      </c>
    </row>
    <row r="207" spans="1:4" ht="24" x14ac:dyDescent="0.25">
      <c r="A207" s="21" t="s">
        <v>16</v>
      </c>
      <c r="B207" s="78" t="s">
        <v>122</v>
      </c>
      <c r="C207" s="89">
        <v>200</v>
      </c>
      <c r="D207" s="79">
        <f>D208</f>
        <v>1710000</v>
      </c>
    </row>
    <row r="208" spans="1:4" ht="24" x14ac:dyDescent="0.25">
      <c r="A208" s="96" t="s">
        <v>18</v>
      </c>
      <c r="B208" s="78" t="s">
        <v>122</v>
      </c>
      <c r="C208" s="89">
        <v>240</v>
      </c>
      <c r="D208" s="79">
        <f>Пр2_ВСР2024!F65</f>
        <v>1710000</v>
      </c>
    </row>
    <row r="209" spans="1:4" ht="24" hidden="1" x14ac:dyDescent="0.25">
      <c r="A209" s="80" t="s">
        <v>355</v>
      </c>
      <c r="B209" s="81" t="s">
        <v>356</v>
      </c>
      <c r="C209" s="81"/>
      <c r="D209" s="82">
        <f>D210</f>
        <v>0</v>
      </c>
    </row>
    <row r="210" spans="1:4" ht="24" hidden="1" x14ac:dyDescent="0.25">
      <c r="A210" s="21" t="s">
        <v>16</v>
      </c>
      <c r="B210" s="78" t="s">
        <v>356</v>
      </c>
      <c r="C210" s="89">
        <v>200</v>
      </c>
      <c r="D210" s="79">
        <f>D211</f>
        <v>0</v>
      </c>
    </row>
    <row r="211" spans="1:4" ht="24" hidden="1" x14ac:dyDescent="0.25">
      <c r="A211" s="96" t="s">
        <v>18</v>
      </c>
      <c r="B211" s="78" t="s">
        <v>356</v>
      </c>
      <c r="C211" s="89">
        <v>240</v>
      </c>
      <c r="D211" s="79"/>
    </row>
    <row r="212" spans="1:4" ht="36" x14ac:dyDescent="0.25">
      <c r="A212" s="72" t="s">
        <v>202</v>
      </c>
      <c r="B212" s="73" t="s">
        <v>184</v>
      </c>
      <c r="C212" s="73"/>
      <c r="D212" s="74">
        <f>D213+D216+D220</f>
        <v>2715000</v>
      </c>
    </row>
    <row r="213" spans="1:4" x14ac:dyDescent="0.25">
      <c r="A213" s="80" t="s">
        <v>183</v>
      </c>
      <c r="B213" s="81" t="s">
        <v>185</v>
      </c>
      <c r="C213" s="81"/>
      <c r="D213" s="82">
        <f>D214</f>
        <v>2715000</v>
      </c>
    </row>
    <row r="214" spans="1:4" ht="24" x14ac:dyDescent="0.25">
      <c r="A214" s="21" t="s">
        <v>16</v>
      </c>
      <c r="B214" s="78" t="s">
        <v>185</v>
      </c>
      <c r="C214" s="89">
        <v>200</v>
      </c>
      <c r="D214" s="79">
        <f>D215</f>
        <v>2715000</v>
      </c>
    </row>
    <row r="215" spans="1:4" ht="24" x14ac:dyDescent="0.25">
      <c r="A215" s="96" t="s">
        <v>18</v>
      </c>
      <c r="B215" s="78" t="s">
        <v>185</v>
      </c>
      <c r="C215" s="89">
        <v>240</v>
      </c>
      <c r="D215" s="79">
        <f>Пр2_ВСР2024!F69</f>
        <v>2715000</v>
      </c>
    </row>
    <row r="216" spans="1:4" hidden="1" x14ac:dyDescent="0.25">
      <c r="A216" s="75" t="s">
        <v>62</v>
      </c>
      <c r="B216" s="76" t="s">
        <v>193</v>
      </c>
      <c r="C216" s="76"/>
      <c r="D216" s="77">
        <f>D217</f>
        <v>0</v>
      </c>
    </row>
    <row r="217" spans="1:4" hidden="1" x14ac:dyDescent="0.25">
      <c r="A217" s="17" t="s">
        <v>63</v>
      </c>
      <c r="B217" s="78" t="s">
        <v>193</v>
      </c>
      <c r="C217" s="89">
        <v>300</v>
      </c>
      <c r="D217" s="79">
        <f>D218</f>
        <v>0</v>
      </c>
    </row>
    <row r="218" spans="1:4" hidden="1" x14ac:dyDescent="0.25">
      <c r="A218" s="17" t="s">
        <v>64</v>
      </c>
      <c r="B218" s="78" t="s">
        <v>193</v>
      </c>
      <c r="C218" s="89">
        <v>360</v>
      </c>
      <c r="D218" s="79">
        <v>0</v>
      </c>
    </row>
    <row r="219" spans="1:4" ht="24" hidden="1" x14ac:dyDescent="0.25">
      <c r="A219" s="23" t="s">
        <v>205</v>
      </c>
      <c r="B219" s="97" t="s">
        <v>194</v>
      </c>
      <c r="C219" s="98"/>
      <c r="D219" s="99">
        <f>D220</f>
        <v>0</v>
      </c>
    </row>
    <row r="220" spans="1:4" hidden="1" x14ac:dyDescent="0.25">
      <c r="A220" s="80" t="s">
        <v>67</v>
      </c>
      <c r="B220" s="81" t="s">
        <v>194</v>
      </c>
      <c r="C220" s="81"/>
      <c r="D220" s="82">
        <f>D222</f>
        <v>0</v>
      </c>
    </row>
    <row r="221" spans="1:4" ht="24" hidden="1" x14ac:dyDescent="0.25">
      <c r="A221" s="24" t="s">
        <v>16</v>
      </c>
      <c r="B221" s="78" t="s">
        <v>194</v>
      </c>
      <c r="C221" s="78" t="s">
        <v>17</v>
      </c>
      <c r="D221" s="79">
        <f>D222</f>
        <v>0</v>
      </c>
    </row>
    <row r="222" spans="1:4" ht="24" hidden="1" x14ac:dyDescent="0.25">
      <c r="A222" s="25" t="s">
        <v>18</v>
      </c>
      <c r="B222" s="78" t="s">
        <v>194</v>
      </c>
      <c r="C222" s="78" t="s">
        <v>19</v>
      </c>
      <c r="D222" s="79">
        <v>0</v>
      </c>
    </row>
    <row r="223" spans="1:4" ht="24" x14ac:dyDescent="0.25">
      <c r="A223" s="72" t="s">
        <v>204</v>
      </c>
      <c r="B223" s="73" t="s">
        <v>203</v>
      </c>
      <c r="C223" s="73"/>
      <c r="D223" s="74">
        <f>D224</f>
        <v>1500000</v>
      </c>
    </row>
    <row r="224" spans="1:4" x14ac:dyDescent="0.25">
      <c r="A224" s="80" t="s">
        <v>186</v>
      </c>
      <c r="B224" s="81" t="s">
        <v>187</v>
      </c>
      <c r="C224" s="81"/>
      <c r="D224" s="82">
        <f>D225</f>
        <v>1500000</v>
      </c>
    </row>
    <row r="225" spans="1:4" ht="24" x14ac:dyDescent="0.25">
      <c r="A225" s="21" t="s">
        <v>16</v>
      </c>
      <c r="B225" s="78" t="s">
        <v>187</v>
      </c>
      <c r="C225" s="89">
        <v>200</v>
      </c>
      <c r="D225" s="79">
        <f>D226</f>
        <v>1500000</v>
      </c>
    </row>
    <row r="226" spans="1:4" ht="24" x14ac:dyDescent="0.25">
      <c r="A226" s="31" t="s">
        <v>18</v>
      </c>
      <c r="B226" s="78" t="s">
        <v>187</v>
      </c>
      <c r="C226" s="89">
        <v>240</v>
      </c>
      <c r="D226" s="79">
        <f>Пр2_ВСР2024!F73</f>
        <v>1500000</v>
      </c>
    </row>
    <row r="227" spans="1:4" ht="24" x14ac:dyDescent="0.25">
      <c r="A227" s="72" t="s">
        <v>205</v>
      </c>
      <c r="B227" s="73" t="s">
        <v>206</v>
      </c>
      <c r="C227" s="73"/>
      <c r="D227" s="74">
        <f>D228</f>
        <v>1925000</v>
      </c>
    </row>
    <row r="228" spans="1:4" x14ac:dyDescent="0.25">
      <c r="A228" s="80" t="s">
        <v>188</v>
      </c>
      <c r="B228" s="81" t="s">
        <v>189</v>
      </c>
      <c r="C228" s="81"/>
      <c r="D228" s="82">
        <f>D229+D233+D231</f>
        <v>1925000</v>
      </c>
    </row>
    <row r="229" spans="1:4" ht="24" x14ac:dyDescent="0.25">
      <c r="A229" s="21" t="s">
        <v>16</v>
      </c>
      <c r="B229" s="100" t="s">
        <v>189</v>
      </c>
      <c r="C229" s="89">
        <v>200</v>
      </c>
      <c r="D229" s="79">
        <f t="shared" ref="D229" si="9">D230</f>
        <v>1925000</v>
      </c>
    </row>
    <row r="230" spans="1:4" ht="24" x14ac:dyDescent="0.25">
      <c r="A230" s="31" t="s">
        <v>18</v>
      </c>
      <c r="B230" s="100" t="s">
        <v>189</v>
      </c>
      <c r="C230" s="89">
        <v>240</v>
      </c>
      <c r="D230" s="79">
        <f>Пр2_ВСР2024!F77</f>
        <v>1925000</v>
      </c>
    </row>
    <row r="231" spans="1:4" hidden="1" x14ac:dyDescent="0.25">
      <c r="A231" s="184" t="s">
        <v>63</v>
      </c>
      <c r="B231" s="100" t="s">
        <v>189</v>
      </c>
      <c r="C231" s="89">
        <v>300</v>
      </c>
      <c r="D231" s="79">
        <f>D232</f>
        <v>0</v>
      </c>
    </row>
    <row r="232" spans="1:4" hidden="1" x14ac:dyDescent="0.25">
      <c r="A232" s="184" t="s">
        <v>64</v>
      </c>
      <c r="B232" s="100" t="s">
        <v>189</v>
      </c>
      <c r="C232" s="89">
        <v>360</v>
      </c>
      <c r="D232" s="79">
        <f>Пр2_ВСР2024!F79</f>
        <v>0</v>
      </c>
    </row>
    <row r="233" spans="1:4" hidden="1" x14ac:dyDescent="0.25">
      <c r="A233" s="17" t="s">
        <v>20</v>
      </c>
      <c r="B233" s="100" t="s">
        <v>189</v>
      </c>
      <c r="C233" s="89">
        <v>800</v>
      </c>
      <c r="D233" s="79">
        <f>D234</f>
        <v>0</v>
      </c>
    </row>
    <row r="234" spans="1:4" hidden="1" x14ac:dyDescent="0.25">
      <c r="A234" s="17" t="s">
        <v>22</v>
      </c>
      <c r="B234" s="100" t="s">
        <v>189</v>
      </c>
      <c r="C234" s="89">
        <v>850</v>
      </c>
      <c r="D234" s="79">
        <f>Пр2_ВСР2024!F81</f>
        <v>0</v>
      </c>
    </row>
    <row r="235" spans="1:4" ht="24" x14ac:dyDescent="0.25">
      <c r="A235" s="69" t="s">
        <v>87</v>
      </c>
      <c r="B235" s="70" t="s">
        <v>88</v>
      </c>
      <c r="C235" s="70"/>
      <c r="D235" s="71">
        <f>D236</f>
        <v>1550000</v>
      </c>
    </row>
    <row r="236" spans="1:4" ht="24" x14ac:dyDescent="0.25">
      <c r="A236" s="72" t="s">
        <v>160</v>
      </c>
      <c r="B236" s="73" t="s">
        <v>123</v>
      </c>
      <c r="C236" s="73"/>
      <c r="D236" s="74">
        <f>D237+D240+D243+D246+D252+D255+D249</f>
        <v>1550000</v>
      </c>
    </row>
    <row r="237" spans="1:4" x14ac:dyDescent="0.25">
      <c r="A237" s="80" t="s">
        <v>89</v>
      </c>
      <c r="B237" s="81" t="s">
        <v>175</v>
      </c>
      <c r="C237" s="81"/>
      <c r="D237" s="82">
        <f>D238</f>
        <v>300000</v>
      </c>
    </row>
    <row r="238" spans="1:4" ht="24" x14ac:dyDescent="0.25">
      <c r="A238" s="21" t="s">
        <v>16</v>
      </c>
      <c r="B238" s="78" t="s">
        <v>175</v>
      </c>
      <c r="C238" s="89">
        <v>200</v>
      </c>
      <c r="D238" s="79">
        <f>D239</f>
        <v>300000</v>
      </c>
    </row>
    <row r="239" spans="1:4" ht="24" x14ac:dyDescent="0.25">
      <c r="A239" s="21" t="s">
        <v>18</v>
      </c>
      <c r="B239" s="78" t="s">
        <v>175</v>
      </c>
      <c r="C239" s="89">
        <v>240</v>
      </c>
      <c r="D239" s="79">
        <f>Пр2_ВСР2024!F229</f>
        <v>300000</v>
      </c>
    </row>
    <row r="240" spans="1:4" x14ac:dyDescent="0.25">
      <c r="A240" s="80" t="s">
        <v>90</v>
      </c>
      <c r="B240" s="81" t="s">
        <v>176</v>
      </c>
      <c r="C240" s="81"/>
      <c r="D240" s="82">
        <f>D241</f>
        <v>250000</v>
      </c>
    </row>
    <row r="241" spans="1:4" ht="24" x14ac:dyDescent="0.25">
      <c r="A241" s="21" t="s">
        <v>16</v>
      </c>
      <c r="B241" s="78" t="s">
        <v>176</v>
      </c>
      <c r="C241" s="89">
        <v>200</v>
      </c>
      <c r="D241" s="79">
        <f>D242</f>
        <v>250000</v>
      </c>
    </row>
    <row r="242" spans="1:4" ht="24" x14ac:dyDescent="0.25">
      <c r="A242" s="21" t="s">
        <v>18</v>
      </c>
      <c r="B242" s="78" t="s">
        <v>176</v>
      </c>
      <c r="C242" s="89">
        <v>240</v>
      </c>
      <c r="D242" s="79">
        <f>Пр2_ВСР2024!F174</f>
        <v>250000</v>
      </c>
    </row>
    <row r="243" spans="1:4" ht="24" x14ac:dyDescent="0.25">
      <c r="A243" s="80" t="s">
        <v>197</v>
      </c>
      <c r="B243" s="81" t="s">
        <v>196</v>
      </c>
      <c r="C243" s="81"/>
      <c r="D243" s="82">
        <f>D244</f>
        <v>300000</v>
      </c>
    </row>
    <row r="244" spans="1:4" ht="24" x14ac:dyDescent="0.25">
      <c r="A244" s="21" t="s">
        <v>16</v>
      </c>
      <c r="B244" s="78" t="s">
        <v>196</v>
      </c>
      <c r="C244" s="89">
        <v>200</v>
      </c>
      <c r="D244" s="79">
        <f>D245</f>
        <v>300000</v>
      </c>
    </row>
    <row r="245" spans="1:4" ht="24" x14ac:dyDescent="0.25">
      <c r="A245" s="21" t="s">
        <v>18</v>
      </c>
      <c r="B245" s="78" t="s">
        <v>196</v>
      </c>
      <c r="C245" s="89">
        <v>240</v>
      </c>
      <c r="D245" s="79">
        <f>Пр2_ВСР2024!F177</f>
        <v>300000</v>
      </c>
    </row>
    <row r="246" spans="1:4" ht="24" x14ac:dyDescent="0.25">
      <c r="A246" s="80" t="s">
        <v>91</v>
      </c>
      <c r="B246" s="81" t="s">
        <v>177</v>
      </c>
      <c r="C246" s="81"/>
      <c r="D246" s="82">
        <f>D247</f>
        <v>700000</v>
      </c>
    </row>
    <row r="247" spans="1:4" ht="24" x14ac:dyDescent="0.25">
      <c r="A247" s="21" t="s">
        <v>16</v>
      </c>
      <c r="B247" s="78" t="s">
        <v>177</v>
      </c>
      <c r="C247" s="89">
        <v>200</v>
      </c>
      <c r="D247" s="79">
        <f>D248</f>
        <v>700000</v>
      </c>
    </row>
    <row r="248" spans="1:4" ht="24" x14ac:dyDescent="0.25">
      <c r="A248" s="21" t="s">
        <v>18</v>
      </c>
      <c r="B248" s="78" t="s">
        <v>177</v>
      </c>
      <c r="C248" s="89">
        <v>240</v>
      </c>
      <c r="D248" s="79">
        <f>Пр2_ВСР2024!F180</f>
        <v>700000</v>
      </c>
    </row>
    <row r="249" spans="1:4" ht="48" hidden="1" x14ac:dyDescent="0.25">
      <c r="A249" s="80" t="s">
        <v>254</v>
      </c>
      <c r="B249" s="81" t="s">
        <v>255</v>
      </c>
      <c r="C249" s="81"/>
      <c r="D249" s="82">
        <f>D250</f>
        <v>0</v>
      </c>
    </row>
    <row r="250" spans="1:4" ht="24" hidden="1" x14ac:dyDescent="0.25">
      <c r="A250" s="24" t="s">
        <v>16</v>
      </c>
      <c r="B250" s="78" t="s">
        <v>255</v>
      </c>
      <c r="C250" s="89" t="s">
        <v>17</v>
      </c>
      <c r="D250" s="79">
        <f>D251</f>
        <v>0</v>
      </c>
    </row>
    <row r="251" spans="1:4" ht="24" hidden="1" x14ac:dyDescent="0.25">
      <c r="A251" s="25" t="s">
        <v>18</v>
      </c>
      <c r="B251" s="78" t="s">
        <v>255</v>
      </c>
      <c r="C251" s="89" t="s">
        <v>19</v>
      </c>
      <c r="D251" s="79">
        <f>Пр2_ВСР2024!F183</f>
        <v>0</v>
      </c>
    </row>
    <row r="252" spans="1:4" ht="108" hidden="1" x14ac:dyDescent="0.25">
      <c r="A252" s="80" t="s">
        <v>357</v>
      </c>
      <c r="B252" s="84" t="s">
        <v>409</v>
      </c>
      <c r="C252" s="81"/>
      <c r="D252" s="82">
        <f>D253</f>
        <v>0</v>
      </c>
    </row>
    <row r="253" spans="1:4" ht="24" hidden="1" x14ac:dyDescent="0.25">
      <c r="A253" s="24" t="s">
        <v>16</v>
      </c>
      <c r="B253" s="78" t="s">
        <v>405</v>
      </c>
      <c r="C253" s="78" t="s">
        <v>17</v>
      </c>
      <c r="D253" s="79">
        <f>D254</f>
        <v>0</v>
      </c>
    </row>
    <row r="254" spans="1:4" ht="24" hidden="1" x14ac:dyDescent="0.25">
      <c r="A254" s="25" t="s">
        <v>18</v>
      </c>
      <c r="B254" s="78" t="s">
        <v>405</v>
      </c>
      <c r="C254" s="78" t="s">
        <v>19</v>
      </c>
      <c r="D254" s="79">
        <f>Пр2_ВСР2024!F186</f>
        <v>0</v>
      </c>
    </row>
    <row r="255" spans="1:4" hidden="1" x14ac:dyDescent="0.25">
      <c r="A255" s="75"/>
      <c r="B255" s="76"/>
      <c r="C255" s="76"/>
      <c r="D255" s="77">
        <f>D256</f>
        <v>0</v>
      </c>
    </row>
    <row r="256" spans="1:4" ht="24" hidden="1" x14ac:dyDescent="0.25">
      <c r="A256" s="21" t="s">
        <v>16</v>
      </c>
      <c r="B256" s="78"/>
      <c r="C256" s="78" t="s">
        <v>17</v>
      </c>
      <c r="D256" s="79">
        <f>D257</f>
        <v>0</v>
      </c>
    </row>
    <row r="257" spans="1:4" ht="24" hidden="1" x14ac:dyDescent="0.25">
      <c r="A257" s="21" t="s">
        <v>18</v>
      </c>
      <c r="B257" s="78"/>
      <c r="C257" s="78" t="s">
        <v>19</v>
      </c>
      <c r="D257" s="79"/>
    </row>
    <row r="258" spans="1:4" ht="48" hidden="1" x14ac:dyDescent="0.25">
      <c r="A258" s="69" t="s">
        <v>287</v>
      </c>
      <c r="B258" s="70" t="s">
        <v>288</v>
      </c>
      <c r="C258" s="70"/>
      <c r="D258" s="71">
        <f>D259</f>
        <v>0</v>
      </c>
    </row>
    <row r="259" spans="1:4" ht="24" hidden="1" x14ac:dyDescent="0.25">
      <c r="A259" s="72" t="s">
        <v>289</v>
      </c>
      <c r="B259" s="73" t="s">
        <v>290</v>
      </c>
      <c r="C259" s="73"/>
      <c r="D259" s="74">
        <f>D260+D269+D272+D275+D278+D287+D281+D284+D266</f>
        <v>0</v>
      </c>
    </row>
    <row r="260" spans="1:4" ht="36" hidden="1" x14ac:dyDescent="0.25">
      <c r="A260" s="80" t="s">
        <v>294</v>
      </c>
      <c r="B260" s="81" t="s">
        <v>306</v>
      </c>
      <c r="C260" s="81"/>
      <c r="D260" s="82">
        <f>D261</f>
        <v>0</v>
      </c>
    </row>
    <row r="261" spans="1:4" ht="24" hidden="1" x14ac:dyDescent="0.25">
      <c r="A261" s="24" t="s">
        <v>32</v>
      </c>
      <c r="B261" s="78" t="s">
        <v>306</v>
      </c>
      <c r="C261" s="78" t="s">
        <v>17</v>
      </c>
      <c r="D261" s="79">
        <f>D262</f>
        <v>0</v>
      </c>
    </row>
    <row r="262" spans="1:4" ht="24" hidden="1" x14ac:dyDescent="0.25">
      <c r="A262" s="29" t="s">
        <v>18</v>
      </c>
      <c r="B262" s="78" t="s">
        <v>306</v>
      </c>
      <c r="C262" s="78" t="s">
        <v>19</v>
      </c>
      <c r="D262" s="79">
        <f>Пр2_ВСР2024!F254</f>
        <v>0</v>
      </c>
    </row>
    <row r="263" spans="1:4" hidden="1" x14ac:dyDescent="0.25">
      <c r="A263" s="80" t="s">
        <v>358</v>
      </c>
      <c r="B263" s="81" t="s">
        <v>359</v>
      </c>
      <c r="C263" s="81"/>
      <c r="D263" s="82">
        <f>D264</f>
        <v>0</v>
      </c>
    </row>
    <row r="264" spans="1:4" ht="24" hidden="1" x14ac:dyDescent="0.25">
      <c r="A264" s="24" t="s">
        <v>32</v>
      </c>
      <c r="B264" s="78" t="s">
        <v>359</v>
      </c>
      <c r="C264" s="78" t="s">
        <v>17</v>
      </c>
      <c r="D264" s="79">
        <f>D265</f>
        <v>0</v>
      </c>
    </row>
    <row r="265" spans="1:4" ht="24" hidden="1" x14ac:dyDescent="0.25">
      <c r="A265" s="29" t="s">
        <v>18</v>
      </c>
      <c r="B265" s="78" t="s">
        <v>359</v>
      </c>
      <c r="C265" s="78" t="s">
        <v>19</v>
      </c>
      <c r="D265" s="79"/>
    </row>
    <row r="266" spans="1:4" hidden="1" x14ac:dyDescent="0.25">
      <c r="A266" s="80" t="s">
        <v>96</v>
      </c>
      <c r="B266" s="81" t="s">
        <v>435</v>
      </c>
      <c r="C266" s="81"/>
      <c r="D266" s="82">
        <f>D267</f>
        <v>0</v>
      </c>
    </row>
    <row r="267" spans="1:4" ht="24" hidden="1" x14ac:dyDescent="0.25">
      <c r="A267" s="24" t="s">
        <v>16</v>
      </c>
      <c r="B267" s="78" t="s">
        <v>435</v>
      </c>
      <c r="C267" s="78" t="s">
        <v>17</v>
      </c>
      <c r="D267" s="79">
        <f>D268</f>
        <v>0</v>
      </c>
    </row>
    <row r="268" spans="1:4" ht="24" hidden="1" x14ac:dyDescent="0.25">
      <c r="A268" s="25" t="s">
        <v>18</v>
      </c>
      <c r="B268" s="78" t="s">
        <v>435</v>
      </c>
      <c r="C268" s="78" t="s">
        <v>19</v>
      </c>
      <c r="D268" s="79">
        <f>Пр2_ВСР2024!F165</f>
        <v>0</v>
      </c>
    </row>
    <row r="269" spans="1:4" hidden="1" x14ac:dyDescent="0.25">
      <c r="A269" s="80" t="s">
        <v>411</v>
      </c>
      <c r="B269" s="81" t="s">
        <v>410</v>
      </c>
      <c r="C269" s="81"/>
      <c r="D269" s="82">
        <f>D270</f>
        <v>0</v>
      </c>
    </row>
    <row r="270" spans="1:4" ht="24" hidden="1" x14ac:dyDescent="0.25">
      <c r="A270" s="24" t="s">
        <v>16</v>
      </c>
      <c r="B270" s="78" t="s">
        <v>410</v>
      </c>
      <c r="C270" s="78" t="s">
        <v>17</v>
      </c>
      <c r="D270" s="79">
        <f>D271</f>
        <v>0</v>
      </c>
    </row>
    <row r="271" spans="1:4" ht="24" hidden="1" x14ac:dyDescent="0.25">
      <c r="A271" s="39" t="s">
        <v>18</v>
      </c>
      <c r="B271" s="78" t="s">
        <v>410</v>
      </c>
      <c r="C271" s="78" t="s">
        <v>19</v>
      </c>
      <c r="D271" s="79">
        <f>Пр2_ВСР2024!F257</f>
        <v>0</v>
      </c>
    </row>
    <row r="272" spans="1:4" ht="24" hidden="1" x14ac:dyDescent="0.25">
      <c r="A272" s="39" t="s">
        <v>404</v>
      </c>
      <c r="B272" s="81" t="s">
        <v>400</v>
      </c>
      <c r="C272" s="81"/>
      <c r="D272" s="82">
        <f>D273</f>
        <v>0</v>
      </c>
    </row>
    <row r="273" spans="1:4" ht="24" hidden="1" x14ac:dyDescent="0.25">
      <c r="A273" s="24" t="s">
        <v>16</v>
      </c>
      <c r="B273" s="78" t="s">
        <v>400</v>
      </c>
      <c r="C273" s="78" t="s">
        <v>17</v>
      </c>
      <c r="D273" s="79">
        <f>D274</f>
        <v>0</v>
      </c>
    </row>
    <row r="274" spans="1:4" ht="24" hidden="1" x14ac:dyDescent="0.25">
      <c r="A274" s="39" t="s">
        <v>18</v>
      </c>
      <c r="B274" s="78" t="s">
        <v>400</v>
      </c>
      <c r="C274" s="78" t="s">
        <v>19</v>
      </c>
      <c r="D274" s="79">
        <f>Пр2_ВСР2024!F260</f>
        <v>0</v>
      </c>
    </row>
    <row r="275" spans="1:4" ht="24" hidden="1" x14ac:dyDescent="0.25">
      <c r="A275" s="80" t="s">
        <v>283</v>
      </c>
      <c r="B275" s="81" t="s">
        <v>284</v>
      </c>
      <c r="C275" s="81"/>
      <c r="D275" s="82">
        <f>D276</f>
        <v>0</v>
      </c>
    </row>
    <row r="276" spans="1:4" ht="24" hidden="1" x14ac:dyDescent="0.25">
      <c r="A276" s="24" t="s">
        <v>16</v>
      </c>
      <c r="B276" s="78" t="s">
        <v>284</v>
      </c>
      <c r="C276" s="78" t="s">
        <v>17</v>
      </c>
      <c r="D276" s="79">
        <f>D277</f>
        <v>0</v>
      </c>
    </row>
    <row r="277" spans="1:4" ht="24" hidden="1" x14ac:dyDescent="0.25">
      <c r="A277" s="25" t="s">
        <v>18</v>
      </c>
      <c r="B277" s="78" t="s">
        <v>284</v>
      </c>
      <c r="C277" s="78" t="s">
        <v>19</v>
      </c>
      <c r="D277" s="79">
        <f>Пр2_ВСР2024!F302</f>
        <v>0</v>
      </c>
    </row>
    <row r="278" spans="1:4" hidden="1" x14ac:dyDescent="0.25">
      <c r="A278" s="80" t="s">
        <v>403</v>
      </c>
      <c r="B278" s="81" t="s">
        <v>312</v>
      </c>
      <c r="C278" s="81"/>
      <c r="D278" s="82">
        <f>D279</f>
        <v>0</v>
      </c>
    </row>
    <row r="279" spans="1:4" ht="24" hidden="1" x14ac:dyDescent="0.25">
      <c r="A279" s="24" t="s">
        <v>16</v>
      </c>
      <c r="B279" s="78" t="s">
        <v>312</v>
      </c>
      <c r="C279" s="78" t="s">
        <v>17</v>
      </c>
      <c r="D279" s="79">
        <f>D280</f>
        <v>0</v>
      </c>
    </row>
    <row r="280" spans="1:4" ht="24" hidden="1" x14ac:dyDescent="0.25">
      <c r="A280" s="39" t="s">
        <v>18</v>
      </c>
      <c r="B280" s="78" t="s">
        <v>312</v>
      </c>
      <c r="C280" s="78" t="s">
        <v>19</v>
      </c>
      <c r="D280" s="79">
        <f>Пр2_ВСР2024!F263</f>
        <v>0</v>
      </c>
    </row>
    <row r="281" spans="1:4" hidden="1" x14ac:dyDescent="0.25">
      <c r="A281" s="80" t="s">
        <v>422</v>
      </c>
      <c r="B281" s="81" t="s">
        <v>421</v>
      </c>
      <c r="C281" s="78"/>
      <c r="D281" s="82">
        <f>D282</f>
        <v>0</v>
      </c>
    </row>
    <row r="282" spans="1:4" ht="24" hidden="1" x14ac:dyDescent="0.25">
      <c r="A282" s="24" t="s">
        <v>16</v>
      </c>
      <c r="B282" s="78" t="s">
        <v>421</v>
      </c>
      <c r="C282" s="78" t="s">
        <v>17</v>
      </c>
      <c r="D282" s="79">
        <f>D283</f>
        <v>0</v>
      </c>
    </row>
    <row r="283" spans="1:4" ht="24" hidden="1" x14ac:dyDescent="0.25">
      <c r="A283" s="25" t="s">
        <v>18</v>
      </c>
      <c r="B283" s="78" t="s">
        <v>421</v>
      </c>
      <c r="C283" s="78" t="s">
        <v>19</v>
      </c>
      <c r="D283" s="79">
        <f>Пр2_ВСР2024!F168</f>
        <v>0</v>
      </c>
    </row>
    <row r="284" spans="1:4" ht="24" hidden="1" x14ac:dyDescent="0.25">
      <c r="A284" s="80" t="s">
        <v>424</v>
      </c>
      <c r="B284" s="81" t="s">
        <v>423</v>
      </c>
      <c r="C284" s="78"/>
      <c r="D284" s="82">
        <f>D285</f>
        <v>0</v>
      </c>
    </row>
    <row r="285" spans="1:4" ht="24" hidden="1" x14ac:dyDescent="0.25">
      <c r="A285" s="24" t="s">
        <v>16</v>
      </c>
      <c r="B285" s="78" t="s">
        <v>423</v>
      </c>
      <c r="C285" s="78" t="s">
        <v>17</v>
      </c>
      <c r="D285" s="79">
        <f>D286</f>
        <v>0</v>
      </c>
    </row>
    <row r="286" spans="1:4" ht="24" hidden="1" x14ac:dyDescent="0.25">
      <c r="A286" s="25" t="s">
        <v>18</v>
      </c>
      <c r="B286" s="78" t="s">
        <v>423</v>
      </c>
      <c r="C286" s="78" t="s">
        <v>19</v>
      </c>
      <c r="D286" s="79">
        <f>Пр2_ВСР2024!F305</f>
        <v>0</v>
      </c>
    </row>
    <row r="287" spans="1:4" ht="36" hidden="1" x14ac:dyDescent="0.25">
      <c r="A287" s="80" t="s">
        <v>286</v>
      </c>
      <c r="B287" s="81" t="s">
        <v>285</v>
      </c>
      <c r="C287" s="81"/>
      <c r="D287" s="82">
        <f>D288</f>
        <v>0</v>
      </c>
    </row>
    <row r="288" spans="1:4" ht="24" hidden="1" x14ac:dyDescent="0.25">
      <c r="A288" s="24" t="s">
        <v>32</v>
      </c>
      <c r="B288" s="78" t="s">
        <v>285</v>
      </c>
      <c r="C288" s="78" t="s">
        <v>17</v>
      </c>
      <c r="D288" s="79">
        <f>D289</f>
        <v>0</v>
      </c>
    </row>
    <row r="289" spans="1:4" ht="24" hidden="1" x14ac:dyDescent="0.25">
      <c r="A289" s="29" t="s">
        <v>18</v>
      </c>
      <c r="B289" s="78" t="s">
        <v>285</v>
      </c>
      <c r="C289" s="78" t="s">
        <v>19</v>
      </c>
      <c r="D289" s="79">
        <f>Пр2_ВСР2024!F308</f>
        <v>0</v>
      </c>
    </row>
    <row r="290" spans="1:4" ht="24" x14ac:dyDescent="0.25">
      <c r="A290" s="69" t="s">
        <v>195</v>
      </c>
      <c r="B290" s="70" t="s">
        <v>80</v>
      </c>
      <c r="C290" s="70"/>
      <c r="D290" s="71">
        <f>D291</f>
        <v>26841446.66</v>
      </c>
    </row>
    <row r="291" spans="1:4" ht="24" x14ac:dyDescent="0.25">
      <c r="A291" s="72" t="s">
        <v>159</v>
      </c>
      <c r="B291" s="73" t="s">
        <v>124</v>
      </c>
      <c r="C291" s="73"/>
      <c r="D291" s="74">
        <f>D292+D307+D310+D321+D304+D324+D301</f>
        <v>26841446.66</v>
      </c>
    </row>
    <row r="292" spans="1:4" x14ac:dyDescent="0.25">
      <c r="A292" s="80" t="s">
        <v>8</v>
      </c>
      <c r="B292" s="81" t="s">
        <v>152</v>
      </c>
      <c r="C292" s="81"/>
      <c r="D292" s="82">
        <f>D293+D295+D299+D297</f>
        <v>14243795.220000001</v>
      </c>
    </row>
    <row r="293" spans="1:4" ht="60" x14ac:dyDescent="0.25">
      <c r="A293" s="44" t="s">
        <v>10</v>
      </c>
      <c r="B293" s="85" t="s">
        <v>152</v>
      </c>
      <c r="C293" s="85" t="s">
        <v>11</v>
      </c>
      <c r="D293" s="86">
        <f>D294</f>
        <v>12485802.220000001</v>
      </c>
    </row>
    <row r="294" spans="1:4" ht="24" x14ac:dyDescent="0.25">
      <c r="A294" s="21" t="s">
        <v>12</v>
      </c>
      <c r="B294" s="78" t="s">
        <v>152</v>
      </c>
      <c r="C294" s="78" t="s">
        <v>13</v>
      </c>
      <c r="D294" s="79">
        <f>Пр2_ВСР2024!F23</f>
        <v>12485802.220000001</v>
      </c>
    </row>
    <row r="295" spans="1:4" ht="24" x14ac:dyDescent="0.25">
      <c r="A295" s="21" t="s">
        <v>16</v>
      </c>
      <c r="B295" s="78" t="s">
        <v>152</v>
      </c>
      <c r="C295" s="78" t="s">
        <v>17</v>
      </c>
      <c r="D295" s="79">
        <f>D296</f>
        <v>1757993</v>
      </c>
    </row>
    <row r="296" spans="1:4" ht="24" x14ac:dyDescent="0.25">
      <c r="A296" s="21" t="s">
        <v>18</v>
      </c>
      <c r="B296" s="78" t="s">
        <v>152</v>
      </c>
      <c r="C296" s="78" t="s">
        <v>19</v>
      </c>
      <c r="D296" s="79">
        <f>Пр2_ВСР2024!F25</f>
        <v>1757993</v>
      </c>
    </row>
    <row r="297" spans="1:4" hidden="1" x14ac:dyDescent="0.25">
      <c r="A297" s="21" t="s">
        <v>63</v>
      </c>
      <c r="B297" s="78" t="s">
        <v>152</v>
      </c>
      <c r="C297" s="78" t="s">
        <v>98</v>
      </c>
      <c r="D297" s="79">
        <f>D298</f>
        <v>0</v>
      </c>
    </row>
    <row r="298" spans="1:4" ht="24" hidden="1" x14ac:dyDescent="0.25">
      <c r="A298" s="21" t="s">
        <v>392</v>
      </c>
      <c r="B298" s="78" t="s">
        <v>152</v>
      </c>
      <c r="C298" s="78" t="s">
        <v>391</v>
      </c>
      <c r="D298" s="79">
        <f>Пр2_ВСР2024!F27</f>
        <v>0</v>
      </c>
    </row>
    <row r="299" spans="1:4" hidden="1" x14ac:dyDescent="0.25">
      <c r="A299" s="21" t="s">
        <v>20</v>
      </c>
      <c r="B299" s="78" t="s">
        <v>152</v>
      </c>
      <c r="C299" s="78" t="s">
        <v>21</v>
      </c>
      <c r="D299" s="79">
        <f t="shared" ref="D299" si="10">D300</f>
        <v>0</v>
      </c>
    </row>
    <row r="300" spans="1:4" hidden="1" x14ac:dyDescent="0.25">
      <c r="A300" s="21" t="s">
        <v>22</v>
      </c>
      <c r="B300" s="78" t="s">
        <v>152</v>
      </c>
      <c r="C300" s="78" t="s">
        <v>23</v>
      </c>
      <c r="D300" s="79">
        <f>Пр2_ВСР2024!F29</f>
        <v>0</v>
      </c>
    </row>
    <row r="301" spans="1:4" ht="24" hidden="1" x14ac:dyDescent="0.25">
      <c r="A301" s="80" t="s">
        <v>442</v>
      </c>
      <c r="B301" s="81" t="s">
        <v>441</v>
      </c>
      <c r="C301" s="81"/>
      <c r="D301" s="82">
        <f>D302</f>
        <v>0</v>
      </c>
    </row>
    <row r="302" spans="1:4" ht="24" hidden="1" x14ac:dyDescent="0.25">
      <c r="A302" s="21" t="s">
        <v>16</v>
      </c>
      <c r="B302" s="78" t="s">
        <v>441</v>
      </c>
      <c r="C302" s="78" t="s">
        <v>17</v>
      </c>
      <c r="D302" s="79">
        <f>D303</f>
        <v>0</v>
      </c>
    </row>
    <row r="303" spans="1:4" ht="24" hidden="1" x14ac:dyDescent="0.25">
      <c r="A303" s="21" t="s">
        <v>18</v>
      </c>
      <c r="B303" s="78" t="s">
        <v>441</v>
      </c>
      <c r="C303" s="78" t="s">
        <v>19</v>
      </c>
      <c r="D303" s="79">
        <f>Пр2_ВСР2024!F86</f>
        <v>0</v>
      </c>
    </row>
    <row r="304" spans="1:4" x14ac:dyDescent="0.25">
      <c r="A304" s="80" t="s">
        <v>321</v>
      </c>
      <c r="B304" s="81" t="s">
        <v>320</v>
      </c>
      <c r="C304" s="81"/>
      <c r="D304" s="82">
        <f>D305</f>
        <v>6521.37</v>
      </c>
    </row>
    <row r="305" spans="1:4" x14ac:dyDescent="0.25">
      <c r="A305" s="21" t="s">
        <v>322</v>
      </c>
      <c r="B305" s="78" t="s">
        <v>320</v>
      </c>
      <c r="C305" s="78">
        <v>700</v>
      </c>
      <c r="D305" s="79">
        <f>D306</f>
        <v>6521.37</v>
      </c>
    </row>
    <row r="306" spans="1:4" x14ac:dyDescent="0.25">
      <c r="A306" s="21" t="s">
        <v>323</v>
      </c>
      <c r="B306" s="78" t="s">
        <v>320</v>
      </c>
      <c r="C306" s="78">
        <v>730</v>
      </c>
      <c r="D306" s="79">
        <f>Пр2_ВСР2024!F365</f>
        <v>6521.37</v>
      </c>
    </row>
    <row r="307" spans="1:4" ht="36" hidden="1" x14ac:dyDescent="0.25">
      <c r="A307" s="80" t="s">
        <v>294</v>
      </c>
      <c r="B307" s="81" t="s">
        <v>295</v>
      </c>
      <c r="C307" s="81"/>
      <c r="D307" s="82">
        <f>D308</f>
        <v>0</v>
      </c>
    </row>
    <row r="308" spans="1:4" hidden="1" x14ac:dyDescent="0.25">
      <c r="A308" s="21" t="s">
        <v>214</v>
      </c>
      <c r="B308" s="78" t="s">
        <v>295</v>
      </c>
      <c r="C308" s="89">
        <v>500</v>
      </c>
      <c r="D308" s="79">
        <f>D309</f>
        <v>0</v>
      </c>
    </row>
    <row r="309" spans="1:4" ht="24" hidden="1" x14ac:dyDescent="0.25">
      <c r="A309" s="21" t="s">
        <v>360</v>
      </c>
      <c r="B309" s="78" t="s">
        <v>295</v>
      </c>
      <c r="C309" s="89">
        <v>540</v>
      </c>
      <c r="D309" s="79">
        <f>Пр2_ВСР2024!F372</f>
        <v>0</v>
      </c>
    </row>
    <row r="310" spans="1:4" x14ac:dyDescent="0.25">
      <c r="A310" s="80" t="s">
        <v>35</v>
      </c>
      <c r="B310" s="81" t="s">
        <v>125</v>
      </c>
      <c r="C310" s="81"/>
      <c r="D310" s="82">
        <f>D311+D313+D317+D315</f>
        <v>3710693.07</v>
      </c>
    </row>
    <row r="311" spans="1:4" ht="24" x14ac:dyDescent="0.25">
      <c r="A311" s="27" t="s">
        <v>33</v>
      </c>
      <c r="B311" s="78" t="s">
        <v>125</v>
      </c>
      <c r="C311" s="78" t="s">
        <v>17</v>
      </c>
      <c r="D311" s="79">
        <f t="shared" ref="D311" si="11">D312</f>
        <v>3329089.07</v>
      </c>
    </row>
    <row r="312" spans="1:4" ht="24" x14ac:dyDescent="0.25">
      <c r="A312" s="27" t="s">
        <v>34</v>
      </c>
      <c r="B312" s="78" t="s">
        <v>125</v>
      </c>
      <c r="C312" s="78" t="s">
        <v>19</v>
      </c>
      <c r="D312" s="79">
        <f>Пр2_ВСР2024!F89</f>
        <v>3329089.07</v>
      </c>
    </row>
    <row r="313" spans="1:4" x14ac:dyDescent="0.25">
      <c r="A313" s="17" t="s">
        <v>63</v>
      </c>
      <c r="B313" s="78" t="s">
        <v>125</v>
      </c>
      <c r="C313" s="78" t="s">
        <v>98</v>
      </c>
      <c r="D313" s="79">
        <f>D314</f>
        <v>25000</v>
      </c>
    </row>
    <row r="314" spans="1:4" x14ac:dyDescent="0.25">
      <c r="A314" s="27" t="s">
        <v>64</v>
      </c>
      <c r="B314" s="78" t="s">
        <v>125</v>
      </c>
      <c r="C314" s="78" t="s">
        <v>99</v>
      </c>
      <c r="D314" s="79">
        <f>Пр2_ВСР2024!F91</f>
        <v>25000</v>
      </c>
    </row>
    <row r="315" spans="1:4" ht="24" x14ac:dyDescent="0.25">
      <c r="A315" s="27" t="s">
        <v>330</v>
      </c>
      <c r="B315" s="78" t="s">
        <v>125</v>
      </c>
      <c r="C315" s="78" t="s">
        <v>257</v>
      </c>
      <c r="D315" s="79">
        <f>D316</f>
        <v>100000</v>
      </c>
    </row>
    <row r="316" spans="1:4" ht="24" x14ac:dyDescent="0.25">
      <c r="A316" s="27" t="s">
        <v>361</v>
      </c>
      <c r="B316" s="78" t="s">
        <v>125</v>
      </c>
      <c r="C316" s="78" t="s">
        <v>264</v>
      </c>
      <c r="D316" s="79">
        <f>Пр2_ВСР2024!F93</f>
        <v>100000</v>
      </c>
    </row>
    <row r="317" spans="1:4" x14ac:dyDescent="0.25">
      <c r="A317" s="25" t="s">
        <v>20</v>
      </c>
      <c r="B317" s="78" t="s">
        <v>125</v>
      </c>
      <c r="C317" s="89">
        <v>800</v>
      </c>
      <c r="D317" s="79">
        <f>SUM(D318:D320)</f>
        <v>256604</v>
      </c>
    </row>
    <row r="318" spans="1:4" x14ac:dyDescent="0.25">
      <c r="A318" s="25" t="s">
        <v>211</v>
      </c>
      <c r="B318" s="78" t="s">
        <v>125</v>
      </c>
      <c r="C318" s="89">
        <v>830</v>
      </c>
      <c r="D318" s="79">
        <f>Пр2_ВСР2024!F95</f>
        <v>0</v>
      </c>
    </row>
    <row r="319" spans="1:4" x14ac:dyDescent="0.25">
      <c r="A319" s="32" t="s">
        <v>22</v>
      </c>
      <c r="B319" s="78" t="s">
        <v>125</v>
      </c>
      <c r="C319" s="89">
        <v>850</v>
      </c>
      <c r="D319" s="79">
        <f>Пр2_ВСР2024!F96</f>
        <v>256604</v>
      </c>
    </row>
    <row r="320" spans="1:4" hidden="1" x14ac:dyDescent="0.25">
      <c r="A320" s="33" t="s">
        <v>234</v>
      </c>
      <c r="B320" s="78" t="s">
        <v>125</v>
      </c>
      <c r="C320" s="89">
        <v>880</v>
      </c>
      <c r="D320" s="79">
        <v>0</v>
      </c>
    </row>
    <row r="321" spans="1:4" ht="24" x14ac:dyDescent="0.25">
      <c r="A321" s="80" t="s">
        <v>362</v>
      </c>
      <c r="B321" s="81" t="s">
        <v>266</v>
      </c>
      <c r="C321" s="81"/>
      <c r="D321" s="82">
        <f>D322</f>
        <v>8880437</v>
      </c>
    </row>
    <row r="322" spans="1:4" ht="24" x14ac:dyDescent="0.25">
      <c r="A322" s="27" t="s">
        <v>330</v>
      </c>
      <c r="B322" s="78" t="s">
        <v>363</v>
      </c>
      <c r="C322" s="89">
        <v>600</v>
      </c>
      <c r="D322" s="79">
        <f>D323</f>
        <v>8880437</v>
      </c>
    </row>
    <row r="323" spans="1:4" x14ac:dyDescent="0.25">
      <c r="A323" s="33" t="s">
        <v>259</v>
      </c>
      <c r="B323" s="78" t="s">
        <v>363</v>
      </c>
      <c r="C323" s="89">
        <v>610</v>
      </c>
      <c r="D323" s="79">
        <f>Пр2_ВСР2024!F100</f>
        <v>8880437</v>
      </c>
    </row>
    <row r="324" spans="1:4" ht="24" hidden="1" x14ac:dyDescent="0.25">
      <c r="A324" s="80" t="s">
        <v>300</v>
      </c>
      <c r="B324" s="81" t="s">
        <v>299</v>
      </c>
      <c r="C324" s="81"/>
      <c r="D324" s="82">
        <f>D325</f>
        <v>0</v>
      </c>
    </row>
    <row r="325" spans="1:4" ht="24" hidden="1" x14ac:dyDescent="0.25">
      <c r="A325" s="27" t="s">
        <v>33</v>
      </c>
      <c r="B325" s="78" t="s">
        <v>299</v>
      </c>
      <c r="C325" s="89" t="s">
        <v>17</v>
      </c>
      <c r="D325" s="79">
        <f>D326</f>
        <v>0</v>
      </c>
    </row>
    <row r="326" spans="1:4" ht="24" hidden="1" x14ac:dyDescent="0.25">
      <c r="A326" s="33" t="s">
        <v>34</v>
      </c>
      <c r="B326" s="78" t="s">
        <v>299</v>
      </c>
      <c r="C326" s="89" t="s">
        <v>19</v>
      </c>
      <c r="D326" s="79">
        <f>Пр2_ВСР2024!F103</f>
        <v>0</v>
      </c>
    </row>
    <row r="327" spans="1:4" hidden="1" x14ac:dyDescent="0.25">
      <c r="A327" s="72" t="s">
        <v>216</v>
      </c>
      <c r="B327" s="73" t="s">
        <v>219</v>
      </c>
      <c r="C327" s="73"/>
      <c r="D327" s="74">
        <f>D328</f>
        <v>0</v>
      </c>
    </row>
    <row r="328" spans="1:4" ht="24" hidden="1" x14ac:dyDescent="0.25">
      <c r="A328" s="80" t="s">
        <v>364</v>
      </c>
      <c r="B328" s="81" t="s">
        <v>365</v>
      </c>
      <c r="C328" s="81"/>
      <c r="D328" s="82">
        <f>D329+D331</f>
        <v>0</v>
      </c>
    </row>
    <row r="329" spans="1:4" ht="24" hidden="1" x14ac:dyDescent="0.25">
      <c r="A329" s="27" t="s">
        <v>33</v>
      </c>
      <c r="B329" s="78" t="s">
        <v>365</v>
      </c>
      <c r="C329" s="78" t="s">
        <v>17</v>
      </c>
      <c r="D329" s="79">
        <f>D330</f>
        <v>0</v>
      </c>
    </row>
    <row r="330" spans="1:4" ht="24" hidden="1" x14ac:dyDescent="0.25">
      <c r="A330" s="27" t="s">
        <v>34</v>
      </c>
      <c r="B330" s="78" t="s">
        <v>365</v>
      </c>
      <c r="C330" s="78" t="s">
        <v>19</v>
      </c>
      <c r="D330" s="79"/>
    </row>
    <row r="331" spans="1:4" hidden="1" x14ac:dyDescent="0.25">
      <c r="A331" s="25" t="s">
        <v>20</v>
      </c>
      <c r="B331" s="78" t="s">
        <v>365</v>
      </c>
      <c r="C331" s="78" t="s">
        <v>21</v>
      </c>
      <c r="D331" s="79">
        <f>D332</f>
        <v>0</v>
      </c>
    </row>
    <row r="332" spans="1:4" hidden="1" x14ac:dyDescent="0.25">
      <c r="A332" s="33" t="s">
        <v>234</v>
      </c>
      <c r="B332" s="78" t="s">
        <v>365</v>
      </c>
      <c r="C332" s="78" t="s">
        <v>231</v>
      </c>
      <c r="D332" s="79"/>
    </row>
    <row r="333" spans="1:4" x14ac:dyDescent="0.25">
      <c r="A333" s="72" t="s">
        <v>156</v>
      </c>
      <c r="B333" s="73" t="s">
        <v>111</v>
      </c>
      <c r="C333" s="73"/>
      <c r="D333" s="74">
        <f>D334</f>
        <v>963766.44</v>
      </c>
    </row>
    <row r="334" spans="1:4" x14ac:dyDescent="0.25">
      <c r="A334" s="80" t="s">
        <v>24</v>
      </c>
      <c r="B334" s="81" t="s">
        <v>81</v>
      </c>
      <c r="C334" s="81"/>
      <c r="D334" s="82">
        <f>D335</f>
        <v>963766.44</v>
      </c>
    </row>
    <row r="335" spans="1:4" ht="60" x14ac:dyDescent="0.25">
      <c r="A335" s="21" t="s">
        <v>10</v>
      </c>
      <c r="B335" s="78" t="s">
        <v>81</v>
      </c>
      <c r="C335" s="78" t="s">
        <v>11</v>
      </c>
      <c r="D335" s="79">
        <f t="shared" ref="D335" si="12">D336</f>
        <v>963766.44</v>
      </c>
    </row>
    <row r="336" spans="1:4" ht="24" x14ac:dyDescent="0.25">
      <c r="A336" s="21" t="s">
        <v>12</v>
      </c>
      <c r="B336" s="78" t="s">
        <v>81</v>
      </c>
      <c r="C336" s="78" t="s">
        <v>13</v>
      </c>
      <c r="D336" s="79">
        <f>Пр2_ВСР2024!F33</f>
        <v>963766.44</v>
      </c>
    </row>
    <row r="337" spans="1:4" ht="36" x14ac:dyDescent="0.25">
      <c r="A337" s="72" t="s">
        <v>75</v>
      </c>
      <c r="B337" s="73" t="s">
        <v>77</v>
      </c>
      <c r="C337" s="73"/>
      <c r="D337" s="74">
        <f>D338</f>
        <v>2169180</v>
      </c>
    </row>
    <row r="338" spans="1:4" ht="24" x14ac:dyDescent="0.25">
      <c r="A338" s="80" t="s">
        <v>76</v>
      </c>
      <c r="B338" s="81" t="s">
        <v>79</v>
      </c>
      <c r="C338" s="81"/>
      <c r="D338" s="82">
        <f>D339</f>
        <v>2169180</v>
      </c>
    </row>
    <row r="339" spans="1:4" ht="60" x14ac:dyDescent="0.25">
      <c r="A339" s="101" t="s">
        <v>10</v>
      </c>
      <c r="B339" s="102" t="s">
        <v>79</v>
      </c>
      <c r="C339" s="102" t="s">
        <v>11</v>
      </c>
      <c r="D339" s="103">
        <f>D340</f>
        <v>2169180</v>
      </c>
    </row>
    <row r="340" spans="1:4" ht="24" x14ac:dyDescent="0.25">
      <c r="A340" s="21" t="s">
        <v>12</v>
      </c>
      <c r="B340" s="78" t="s">
        <v>79</v>
      </c>
      <c r="C340" s="78" t="s">
        <v>13</v>
      </c>
      <c r="D340" s="79">
        <f>Пр2_ВСР2024!F17</f>
        <v>2169180</v>
      </c>
    </row>
    <row r="341" spans="1:4" ht="36" hidden="1" x14ac:dyDescent="0.25">
      <c r="A341" s="80" t="s">
        <v>366</v>
      </c>
      <c r="B341" s="81" t="s">
        <v>277</v>
      </c>
      <c r="C341" s="81"/>
      <c r="D341" s="82">
        <f>D342</f>
        <v>0</v>
      </c>
    </row>
    <row r="342" spans="1:4" ht="60" hidden="1" x14ac:dyDescent="0.25">
      <c r="A342" s="21" t="s">
        <v>10</v>
      </c>
      <c r="B342" s="78" t="s">
        <v>277</v>
      </c>
      <c r="C342" s="78">
        <v>100</v>
      </c>
      <c r="D342" s="79">
        <f>D343</f>
        <v>0</v>
      </c>
    </row>
    <row r="343" spans="1:4" ht="24" hidden="1" x14ac:dyDescent="0.25">
      <c r="A343" s="21" t="s">
        <v>12</v>
      </c>
      <c r="B343" s="78" t="s">
        <v>277</v>
      </c>
      <c r="C343" s="78">
        <v>120</v>
      </c>
      <c r="D343" s="79">
        <f>Пр2_ВСР2024!F106</f>
        <v>0</v>
      </c>
    </row>
    <row r="344" spans="1:4" x14ac:dyDescent="0.25">
      <c r="A344" s="104" t="s">
        <v>367</v>
      </c>
      <c r="B344" s="89"/>
      <c r="C344" s="89"/>
      <c r="D344" s="105">
        <f>D7+D46+D53+D64+D84+D91+D115+D123+D157+D168+D173+D198+D235+D290+D327+D333+D337+D341+D258</f>
        <v>121117284.68000001</v>
      </c>
    </row>
    <row r="346" spans="1:4" x14ac:dyDescent="0.25">
      <c r="D346" s="106"/>
    </row>
    <row r="347" spans="1:4" x14ac:dyDescent="0.25">
      <c r="D347" s="106"/>
    </row>
  </sheetData>
  <mergeCells count="6">
    <mergeCell ref="B2:D2"/>
    <mergeCell ref="A3:D3"/>
    <mergeCell ref="A5:A6"/>
    <mergeCell ref="B5:B6"/>
    <mergeCell ref="C5:C6"/>
    <mergeCell ref="D5:D6"/>
  </mergeCells>
  <pageMargins left="1.1023622047244095" right="0.31496062992125984" top="0.35433070866141736" bottom="0.35433070866141736" header="0.11811023622047245" footer="0.11811023622047245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1"/>
  <sheetViews>
    <sheetView topLeftCell="A299" workbookViewId="0">
      <selection activeCell="E1" sqref="A1:E339"/>
    </sheetView>
  </sheetViews>
  <sheetFormatPr defaultRowHeight="15" x14ac:dyDescent="0.25"/>
  <cols>
    <col min="1" max="1" width="44.85546875" customWidth="1"/>
    <col min="2" max="2" width="15" customWidth="1"/>
    <col min="3" max="3" width="11" customWidth="1"/>
    <col min="4" max="4" width="16.7109375" customWidth="1"/>
    <col min="5" max="5" width="16.140625" customWidth="1"/>
  </cols>
  <sheetData>
    <row r="1" spans="1:7" x14ac:dyDescent="0.25">
      <c r="A1" s="2"/>
      <c r="B1" s="2"/>
      <c r="C1" s="68"/>
      <c r="D1" s="68"/>
      <c r="E1" s="195" t="s">
        <v>462</v>
      </c>
      <c r="F1" s="196"/>
      <c r="G1" s="196"/>
    </row>
    <row r="2" spans="1:7" ht="42" customHeight="1" x14ac:dyDescent="0.25">
      <c r="A2" s="2"/>
      <c r="B2" s="233" t="s">
        <v>445</v>
      </c>
      <c r="C2" s="260"/>
      <c r="D2" s="260"/>
      <c r="E2" s="260"/>
    </row>
    <row r="3" spans="1:7" ht="54.75" customHeight="1" x14ac:dyDescent="0.25">
      <c r="A3" s="250" t="s">
        <v>446</v>
      </c>
      <c r="B3" s="250"/>
      <c r="C3" s="251"/>
      <c r="D3" s="251"/>
      <c r="E3" s="251"/>
    </row>
    <row r="4" spans="1:7" x14ac:dyDescent="0.25">
      <c r="A4" s="2"/>
      <c r="B4" s="2"/>
      <c r="C4" s="2"/>
      <c r="D4" s="2"/>
      <c r="E4" s="67" t="s">
        <v>229</v>
      </c>
    </row>
    <row r="5" spans="1:7" ht="33" customHeight="1" x14ac:dyDescent="0.25">
      <c r="A5" s="243" t="s">
        <v>0</v>
      </c>
      <c r="B5" s="243" t="s">
        <v>2</v>
      </c>
      <c r="C5" s="243" t="s">
        <v>73</v>
      </c>
      <c r="D5" s="261" t="s">
        <v>463</v>
      </c>
      <c r="E5" s="261" t="s">
        <v>464</v>
      </c>
    </row>
    <row r="6" spans="1:7" x14ac:dyDescent="0.25">
      <c r="A6" s="244"/>
      <c r="B6" s="244"/>
      <c r="C6" s="244"/>
      <c r="D6" s="262"/>
      <c r="E6" s="262"/>
    </row>
    <row r="7" spans="1:7" ht="24" x14ac:dyDescent="0.25">
      <c r="A7" s="69" t="s">
        <v>109</v>
      </c>
      <c r="B7" s="70" t="s">
        <v>113</v>
      </c>
      <c r="C7" s="70"/>
      <c r="D7" s="71">
        <f>D8+D23</f>
        <v>2780000</v>
      </c>
      <c r="E7" s="71">
        <f>E8+E23</f>
        <v>2370000</v>
      </c>
    </row>
    <row r="8" spans="1:7" ht="24" x14ac:dyDescent="0.25">
      <c r="A8" s="72" t="s">
        <v>164</v>
      </c>
      <c r="B8" s="73" t="s">
        <v>140</v>
      </c>
      <c r="C8" s="73"/>
      <c r="D8" s="74">
        <f>D9+D12+D15+D20</f>
        <v>390000</v>
      </c>
      <c r="E8" s="74">
        <f>E9+E12+E15+E20</f>
        <v>390000</v>
      </c>
    </row>
    <row r="9" spans="1:7" ht="60" hidden="1" x14ac:dyDescent="0.25">
      <c r="A9" s="75" t="s">
        <v>397</v>
      </c>
      <c r="B9" s="76" t="s">
        <v>396</v>
      </c>
      <c r="C9" s="76"/>
      <c r="D9" s="77">
        <f>D10</f>
        <v>0</v>
      </c>
      <c r="E9" s="77">
        <f>E10</f>
        <v>0</v>
      </c>
    </row>
    <row r="10" spans="1:7" ht="24" hidden="1" x14ac:dyDescent="0.25">
      <c r="A10" s="24" t="s">
        <v>16</v>
      </c>
      <c r="B10" s="78" t="s">
        <v>396</v>
      </c>
      <c r="C10" s="78" t="s">
        <v>17</v>
      </c>
      <c r="D10" s="79">
        <f>D11</f>
        <v>0</v>
      </c>
      <c r="E10" s="79">
        <f>E11</f>
        <v>0</v>
      </c>
    </row>
    <row r="11" spans="1:7" ht="24" hidden="1" x14ac:dyDescent="0.25">
      <c r="A11" s="25" t="s">
        <v>18</v>
      </c>
      <c r="B11" s="78" t="s">
        <v>396</v>
      </c>
      <c r="C11" s="78" t="s">
        <v>19</v>
      </c>
      <c r="D11" s="79">
        <f>Пр3_вср25_26!F196</f>
        <v>0</v>
      </c>
      <c r="E11" s="79">
        <f>Пр2_ВСР2024!F196</f>
        <v>0</v>
      </c>
    </row>
    <row r="12" spans="1:7" ht="48" x14ac:dyDescent="0.25">
      <c r="A12" s="80" t="s">
        <v>74</v>
      </c>
      <c r="B12" s="81" t="s">
        <v>137</v>
      </c>
      <c r="C12" s="81"/>
      <c r="D12" s="82">
        <f t="shared" ref="D12:E13" si="0">D13</f>
        <v>300000</v>
      </c>
      <c r="E12" s="82">
        <f t="shared" si="0"/>
        <v>300000</v>
      </c>
    </row>
    <row r="13" spans="1:7" ht="24" x14ac:dyDescent="0.25">
      <c r="A13" s="24" t="s">
        <v>16</v>
      </c>
      <c r="B13" s="78" t="s">
        <v>137</v>
      </c>
      <c r="C13" s="78" t="s">
        <v>17</v>
      </c>
      <c r="D13" s="79">
        <f t="shared" si="0"/>
        <v>300000</v>
      </c>
      <c r="E13" s="79">
        <f t="shared" si="0"/>
        <v>300000</v>
      </c>
    </row>
    <row r="14" spans="1:7" ht="24" x14ac:dyDescent="0.25">
      <c r="A14" s="25" t="s">
        <v>18</v>
      </c>
      <c r="B14" s="78" t="s">
        <v>137</v>
      </c>
      <c r="C14" s="78" t="s">
        <v>19</v>
      </c>
      <c r="D14" s="79">
        <f>Пр3_вср25_26!F199</f>
        <v>300000</v>
      </c>
      <c r="E14" s="79">
        <f>Пр3_вср25_26!G199</f>
        <v>300000</v>
      </c>
    </row>
    <row r="15" spans="1:7" x14ac:dyDescent="0.25">
      <c r="A15" s="80" t="s">
        <v>241</v>
      </c>
      <c r="B15" s="81" t="s">
        <v>240</v>
      </c>
      <c r="C15" s="81"/>
      <c r="D15" s="82">
        <f>D16+D18</f>
        <v>90000</v>
      </c>
      <c r="E15" s="82">
        <f>E16+E18</f>
        <v>90000</v>
      </c>
    </row>
    <row r="16" spans="1:7" ht="24" x14ac:dyDescent="0.25">
      <c r="A16" s="24" t="s">
        <v>16</v>
      </c>
      <c r="B16" s="78" t="s">
        <v>240</v>
      </c>
      <c r="C16" s="78" t="s">
        <v>17</v>
      </c>
      <c r="D16" s="79">
        <f>D17</f>
        <v>90000</v>
      </c>
      <c r="E16" s="79">
        <f>E17</f>
        <v>90000</v>
      </c>
    </row>
    <row r="17" spans="1:5" ht="24" x14ac:dyDescent="0.25">
      <c r="A17" s="25" t="s">
        <v>18</v>
      </c>
      <c r="B17" s="78" t="s">
        <v>240</v>
      </c>
      <c r="C17" s="78" t="s">
        <v>19</v>
      </c>
      <c r="D17" s="79">
        <f>Пр3_вср25_26!F202</f>
        <v>90000</v>
      </c>
      <c r="E17" s="79">
        <f>Пр3_вср25_26!G202</f>
        <v>90000</v>
      </c>
    </row>
    <row r="18" spans="1:5" ht="24" hidden="1" x14ac:dyDescent="0.25">
      <c r="A18" s="25" t="s">
        <v>302</v>
      </c>
      <c r="B18" s="78" t="s">
        <v>240</v>
      </c>
      <c r="C18" s="78" t="s">
        <v>304</v>
      </c>
      <c r="D18" s="79">
        <f>D19</f>
        <v>0</v>
      </c>
      <c r="E18" s="79">
        <f>E19</f>
        <v>0</v>
      </c>
    </row>
    <row r="19" spans="1:5" hidden="1" x14ac:dyDescent="0.25">
      <c r="A19" s="25" t="s">
        <v>303</v>
      </c>
      <c r="B19" s="78" t="s">
        <v>240</v>
      </c>
      <c r="C19" s="78" t="s">
        <v>305</v>
      </c>
      <c r="D19" s="79">
        <f>Пр3_вср25_26!F204</f>
        <v>0</v>
      </c>
      <c r="E19" s="79">
        <f>Пр2_ВСР2024!F204</f>
        <v>0</v>
      </c>
    </row>
    <row r="20" spans="1:5" ht="24" hidden="1" x14ac:dyDescent="0.25">
      <c r="A20" s="80" t="s">
        <v>250</v>
      </c>
      <c r="B20" s="81" t="s">
        <v>249</v>
      </c>
      <c r="C20" s="81"/>
      <c r="D20" s="82">
        <f>D21</f>
        <v>0</v>
      </c>
      <c r="E20" s="82">
        <f>E21</f>
        <v>0</v>
      </c>
    </row>
    <row r="21" spans="1:5" hidden="1" x14ac:dyDescent="0.25">
      <c r="A21" s="24" t="s">
        <v>63</v>
      </c>
      <c r="B21" s="78" t="s">
        <v>249</v>
      </c>
      <c r="C21" s="78" t="s">
        <v>98</v>
      </c>
      <c r="D21" s="79">
        <f>D22</f>
        <v>0</v>
      </c>
      <c r="E21" s="79">
        <f>E22</f>
        <v>0</v>
      </c>
    </row>
    <row r="22" spans="1:5" hidden="1" x14ac:dyDescent="0.25">
      <c r="A22" s="25" t="s">
        <v>64</v>
      </c>
      <c r="B22" s="78" t="s">
        <v>249</v>
      </c>
      <c r="C22" s="78" t="s">
        <v>99</v>
      </c>
      <c r="D22" s="79">
        <f>Пр3_вср25_26!F207</f>
        <v>0</v>
      </c>
      <c r="E22" s="79">
        <f>Пр3_вср25_26!G207</f>
        <v>0</v>
      </c>
    </row>
    <row r="23" spans="1:5" ht="24" x14ac:dyDescent="0.25">
      <c r="A23" s="72" t="s">
        <v>165</v>
      </c>
      <c r="B23" s="73" t="s">
        <v>138</v>
      </c>
      <c r="C23" s="73"/>
      <c r="D23" s="74">
        <f>D27+D32+D38+D41+D25</f>
        <v>2390000</v>
      </c>
      <c r="E23" s="74">
        <f>E27+E32+E38+E41+E25</f>
        <v>1980000</v>
      </c>
    </row>
    <row r="24" spans="1:5" ht="24" hidden="1" x14ac:dyDescent="0.25">
      <c r="A24" s="83" t="s">
        <v>226</v>
      </c>
      <c r="B24" s="84" t="s">
        <v>225</v>
      </c>
      <c r="C24" s="81"/>
      <c r="D24" s="82">
        <f>D25</f>
        <v>0</v>
      </c>
      <c r="E24" s="82">
        <f>E25</f>
        <v>0</v>
      </c>
    </row>
    <row r="25" spans="1:5" ht="24" hidden="1" x14ac:dyDescent="0.25">
      <c r="A25" s="24" t="s">
        <v>16</v>
      </c>
      <c r="B25" s="85" t="s">
        <v>225</v>
      </c>
      <c r="C25" s="78" t="s">
        <v>17</v>
      </c>
      <c r="D25" s="86">
        <f>D26</f>
        <v>0</v>
      </c>
      <c r="E25" s="86">
        <f>E26</f>
        <v>0</v>
      </c>
    </row>
    <row r="26" spans="1:5" ht="24" hidden="1" x14ac:dyDescent="0.25">
      <c r="A26" s="39" t="s">
        <v>18</v>
      </c>
      <c r="B26" s="85" t="s">
        <v>225</v>
      </c>
      <c r="C26" s="78" t="s">
        <v>19</v>
      </c>
      <c r="D26" s="79">
        <f>Пр3_вср25_26!F235</f>
        <v>0</v>
      </c>
      <c r="E26" s="79">
        <f>Пр3_вср25_26!G235</f>
        <v>0</v>
      </c>
    </row>
    <row r="27" spans="1:5" ht="36" hidden="1" x14ac:dyDescent="0.25">
      <c r="A27" s="83" t="s">
        <v>294</v>
      </c>
      <c r="B27" s="84" t="s">
        <v>329</v>
      </c>
      <c r="C27" s="81"/>
      <c r="D27" s="82">
        <f>D28+D30</f>
        <v>0</v>
      </c>
      <c r="E27" s="82">
        <f>E28+E30</f>
        <v>0</v>
      </c>
    </row>
    <row r="28" spans="1:5" ht="24" hidden="1" x14ac:dyDescent="0.25">
      <c r="A28" s="24" t="s">
        <v>16</v>
      </c>
      <c r="B28" s="85" t="s">
        <v>329</v>
      </c>
      <c r="C28" s="78" t="s">
        <v>17</v>
      </c>
      <c r="D28" s="86">
        <f>D29</f>
        <v>0</v>
      </c>
      <c r="E28" s="86">
        <f>E29</f>
        <v>0</v>
      </c>
    </row>
    <row r="29" spans="1:5" ht="24" hidden="1" x14ac:dyDescent="0.25">
      <c r="A29" s="39" t="s">
        <v>18</v>
      </c>
      <c r="B29" s="85" t="s">
        <v>329</v>
      </c>
      <c r="C29" s="78" t="s">
        <v>19</v>
      </c>
      <c r="D29" s="79"/>
      <c r="E29" s="79"/>
    </row>
    <row r="30" spans="1:5" ht="24" hidden="1" x14ac:dyDescent="0.25">
      <c r="A30" s="27" t="s">
        <v>330</v>
      </c>
      <c r="B30" s="85" t="s">
        <v>329</v>
      </c>
      <c r="C30" s="78" t="s">
        <v>257</v>
      </c>
      <c r="D30" s="86">
        <f>D31</f>
        <v>0</v>
      </c>
      <c r="E30" s="86">
        <f>E31</f>
        <v>0</v>
      </c>
    </row>
    <row r="31" spans="1:5" hidden="1" x14ac:dyDescent="0.25">
      <c r="A31" s="33" t="s">
        <v>259</v>
      </c>
      <c r="B31" s="85" t="s">
        <v>329</v>
      </c>
      <c r="C31" s="78" t="s">
        <v>258</v>
      </c>
      <c r="D31" s="79"/>
      <c r="E31" s="79"/>
    </row>
    <row r="32" spans="1:5" ht="24" x14ac:dyDescent="0.25">
      <c r="A32" s="80" t="s">
        <v>54</v>
      </c>
      <c r="B32" s="81" t="s">
        <v>139</v>
      </c>
      <c r="C32" s="81"/>
      <c r="D32" s="82">
        <f>D33</f>
        <v>2000000</v>
      </c>
      <c r="E32" s="82">
        <f>E33</f>
        <v>1600000</v>
      </c>
    </row>
    <row r="33" spans="1:5" ht="24" x14ac:dyDescent="0.25">
      <c r="A33" s="24" t="s">
        <v>16</v>
      </c>
      <c r="B33" s="78" t="s">
        <v>139</v>
      </c>
      <c r="C33" s="78" t="s">
        <v>17</v>
      </c>
      <c r="D33" s="79">
        <f>D34</f>
        <v>2000000</v>
      </c>
      <c r="E33" s="79">
        <f>E34</f>
        <v>1600000</v>
      </c>
    </row>
    <row r="34" spans="1:5" ht="24" x14ac:dyDescent="0.25">
      <c r="A34" s="39" t="s">
        <v>18</v>
      </c>
      <c r="B34" s="78" t="s">
        <v>139</v>
      </c>
      <c r="C34" s="78" t="s">
        <v>19</v>
      </c>
      <c r="D34" s="79">
        <f>Пр3_вср25_26!F238</f>
        <v>2000000</v>
      </c>
      <c r="E34" s="79">
        <f>Пр3_вср25_26!G238</f>
        <v>1600000</v>
      </c>
    </row>
    <row r="35" spans="1:5" hidden="1" x14ac:dyDescent="0.25">
      <c r="A35" s="80" t="s">
        <v>207</v>
      </c>
      <c r="B35" s="81" t="s">
        <v>208</v>
      </c>
      <c r="C35" s="81"/>
      <c r="D35" s="82">
        <f>D36</f>
        <v>0</v>
      </c>
      <c r="E35" s="82">
        <f>E36</f>
        <v>0</v>
      </c>
    </row>
    <row r="36" spans="1:5" ht="24" hidden="1" x14ac:dyDescent="0.25">
      <c r="A36" s="24" t="s">
        <v>16</v>
      </c>
      <c r="B36" s="78" t="s">
        <v>208</v>
      </c>
      <c r="C36" s="78" t="s">
        <v>17</v>
      </c>
      <c r="D36" s="79">
        <f>D37</f>
        <v>0</v>
      </c>
      <c r="E36" s="79">
        <f>E37</f>
        <v>0</v>
      </c>
    </row>
    <row r="37" spans="1:5" ht="24" hidden="1" x14ac:dyDescent="0.25">
      <c r="A37" s="25" t="s">
        <v>18</v>
      </c>
      <c r="B37" s="78" t="s">
        <v>208</v>
      </c>
      <c r="C37" s="78" t="s">
        <v>19</v>
      </c>
      <c r="D37" s="79">
        <f>Пр3_вср25_26!F241</f>
        <v>0</v>
      </c>
      <c r="E37" s="79">
        <f>Пр3_вср25_26!G241</f>
        <v>0</v>
      </c>
    </row>
    <row r="38" spans="1:5" ht="24" x14ac:dyDescent="0.25">
      <c r="A38" s="80" t="s">
        <v>180</v>
      </c>
      <c r="B38" s="81" t="s">
        <v>181</v>
      </c>
      <c r="C38" s="81"/>
      <c r="D38" s="82">
        <f t="shared" ref="D38:E39" si="1">D39</f>
        <v>60000</v>
      </c>
      <c r="E38" s="82">
        <f t="shared" si="1"/>
        <v>50000</v>
      </c>
    </row>
    <row r="39" spans="1:5" x14ac:dyDescent="0.25">
      <c r="A39" s="24" t="s">
        <v>63</v>
      </c>
      <c r="B39" s="78" t="s">
        <v>181</v>
      </c>
      <c r="C39" s="78" t="s">
        <v>98</v>
      </c>
      <c r="D39" s="79">
        <f t="shared" si="1"/>
        <v>60000</v>
      </c>
      <c r="E39" s="79">
        <f t="shared" si="1"/>
        <v>50000</v>
      </c>
    </row>
    <row r="40" spans="1:5" x14ac:dyDescent="0.25">
      <c r="A40" s="39" t="s">
        <v>64</v>
      </c>
      <c r="B40" s="78" t="s">
        <v>181</v>
      </c>
      <c r="C40" s="78" t="s">
        <v>99</v>
      </c>
      <c r="D40" s="79">
        <f>Пр3_вср25_26!F244</f>
        <v>60000</v>
      </c>
      <c r="E40" s="79">
        <f>Пр3_вср25_26!G244</f>
        <v>50000</v>
      </c>
    </row>
    <row r="41" spans="1:5" ht="36" x14ac:dyDescent="0.25">
      <c r="A41" s="80" t="s">
        <v>179</v>
      </c>
      <c r="B41" s="81" t="s">
        <v>178</v>
      </c>
      <c r="C41" s="81"/>
      <c r="D41" s="82">
        <f>D42+D44</f>
        <v>330000</v>
      </c>
      <c r="E41" s="82">
        <f>E42+E44</f>
        <v>330000</v>
      </c>
    </row>
    <row r="42" spans="1:5" ht="24" x14ac:dyDescent="0.25">
      <c r="A42" s="24" t="s">
        <v>16</v>
      </c>
      <c r="B42" s="78" t="s">
        <v>178</v>
      </c>
      <c r="C42" s="78" t="s">
        <v>17</v>
      </c>
      <c r="D42" s="86">
        <f>D43</f>
        <v>330000</v>
      </c>
      <c r="E42" s="86">
        <f>E43</f>
        <v>330000</v>
      </c>
    </row>
    <row r="43" spans="1:5" ht="24" x14ac:dyDescent="0.25">
      <c r="A43" s="39" t="s">
        <v>18</v>
      </c>
      <c r="B43" s="78" t="s">
        <v>178</v>
      </c>
      <c r="C43" s="78" t="s">
        <v>19</v>
      </c>
      <c r="D43" s="79">
        <f>Пр3_вср25_26!F247</f>
        <v>330000</v>
      </c>
      <c r="E43" s="79">
        <f>Пр3_вср25_26!G247</f>
        <v>330000</v>
      </c>
    </row>
    <row r="44" spans="1:5" hidden="1" x14ac:dyDescent="0.25">
      <c r="A44" s="25" t="s">
        <v>20</v>
      </c>
      <c r="B44" s="78" t="s">
        <v>178</v>
      </c>
      <c r="C44" s="78" t="s">
        <v>21</v>
      </c>
      <c r="D44" s="86">
        <f>D45</f>
        <v>0</v>
      </c>
      <c r="E44" s="86">
        <f>E45</f>
        <v>0</v>
      </c>
    </row>
    <row r="45" spans="1:5" hidden="1" x14ac:dyDescent="0.25">
      <c r="A45" s="25" t="s">
        <v>211</v>
      </c>
      <c r="B45" s="78" t="s">
        <v>178</v>
      </c>
      <c r="C45" s="78" t="s">
        <v>280</v>
      </c>
      <c r="D45" s="79">
        <f>Пр3_вср25_26!F249</f>
        <v>0</v>
      </c>
      <c r="E45" s="79">
        <f>Пр3_вср25_26!G249</f>
        <v>0</v>
      </c>
    </row>
    <row r="46" spans="1:5" ht="24" x14ac:dyDescent="0.25">
      <c r="A46" s="69" t="s">
        <v>107</v>
      </c>
      <c r="B46" s="70" t="s">
        <v>115</v>
      </c>
      <c r="C46" s="70"/>
      <c r="D46" s="71">
        <f>D48</f>
        <v>55000</v>
      </c>
      <c r="E46" s="71">
        <f>E48</f>
        <v>55000</v>
      </c>
    </row>
    <row r="47" spans="1:5" ht="24" x14ac:dyDescent="0.25">
      <c r="A47" s="72" t="s">
        <v>167</v>
      </c>
      <c r="B47" s="73" t="s">
        <v>147</v>
      </c>
      <c r="C47" s="73"/>
      <c r="D47" s="74">
        <f>D48</f>
        <v>55000</v>
      </c>
      <c r="E47" s="74">
        <f>E48</f>
        <v>55000</v>
      </c>
    </row>
    <row r="48" spans="1:5" x14ac:dyDescent="0.25">
      <c r="A48" s="80" t="s">
        <v>60</v>
      </c>
      <c r="B48" s="81" t="s">
        <v>153</v>
      </c>
      <c r="C48" s="81"/>
      <c r="D48" s="82">
        <f>D49+D51</f>
        <v>55000</v>
      </c>
      <c r="E48" s="82">
        <f>E49+E51</f>
        <v>55000</v>
      </c>
    </row>
    <row r="49" spans="1:5" ht="24" x14ac:dyDescent="0.25">
      <c r="A49" s="24" t="s">
        <v>16</v>
      </c>
      <c r="B49" s="78" t="s">
        <v>153</v>
      </c>
      <c r="C49" s="78" t="s">
        <v>17</v>
      </c>
      <c r="D49" s="82">
        <f>D50</f>
        <v>55000</v>
      </c>
      <c r="E49" s="82">
        <f>E50</f>
        <v>55000</v>
      </c>
    </row>
    <row r="50" spans="1:5" ht="24" x14ac:dyDescent="0.25">
      <c r="A50" s="25" t="s">
        <v>18</v>
      </c>
      <c r="B50" s="78" t="s">
        <v>153</v>
      </c>
      <c r="C50" s="78" t="s">
        <v>19</v>
      </c>
      <c r="D50" s="79">
        <f>Пр3_вср25_26!F322</f>
        <v>55000</v>
      </c>
      <c r="E50" s="79">
        <f>Пр3_вср25_26!G322</f>
        <v>55000</v>
      </c>
    </row>
    <row r="51" spans="1:5" hidden="1" x14ac:dyDescent="0.25">
      <c r="A51" s="24" t="s">
        <v>212</v>
      </c>
      <c r="B51" s="78" t="s">
        <v>153</v>
      </c>
      <c r="C51" s="78" t="s">
        <v>213</v>
      </c>
      <c r="D51" s="79">
        <f t="shared" ref="D51:E51" si="2">D52</f>
        <v>0</v>
      </c>
      <c r="E51" s="79">
        <f t="shared" si="2"/>
        <v>0</v>
      </c>
    </row>
    <row r="52" spans="1:5" hidden="1" x14ac:dyDescent="0.25">
      <c r="A52" s="25" t="s">
        <v>214</v>
      </c>
      <c r="B52" s="78" t="s">
        <v>153</v>
      </c>
      <c r="C52" s="78" t="s">
        <v>215</v>
      </c>
      <c r="D52" s="79">
        <f>Пр3_вср25_26!F324</f>
        <v>0</v>
      </c>
      <c r="E52" s="79">
        <f>Пр3_вср25_26!G324</f>
        <v>0</v>
      </c>
    </row>
    <row r="53" spans="1:5" ht="36" x14ac:dyDescent="0.25">
      <c r="A53" s="69" t="s">
        <v>86</v>
      </c>
      <c r="B53" s="70" t="s">
        <v>83</v>
      </c>
      <c r="C53" s="70"/>
      <c r="D53" s="71">
        <f>D54</f>
        <v>12274762.300000001</v>
      </c>
      <c r="E53" s="71">
        <f>E54</f>
        <v>12278262.300000001</v>
      </c>
    </row>
    <row r="54" spans="1:5" ht="36" x14ac:dyDescent="0.25">
      <c r="A54" s="72" t="s">
        <v>158</v>
      </c>
      <c r="B54" s="73" t="s">
        <v>118</v>
      </c>
      <c r="C54" s="73"/>
      <c r="D54" s="74">
        <f>D55+D58+D61</f>
        <v>12274762.300000001</v>
      </c>
      <c r="E54" s="74">
        <f>E55+E58+E61</f>
        <v>12278262.300000001</v>
      </c>
    </row>
    <row r="55" spans="1:5" ht="36" x14ac:dyDescent="0.25">
      <c r="A55" s="80" t="s">
        <v>29</v>
      </c>
      <c r="B55" s="81" t="s">
        <v>119</v>
      </c>
      <c r="C55" s="81"/>
      <c r="D55" s="82">
        <f>D56</f>
        <v>10781262.300000001</v>
      </c>
      <c r="E55" s="82">
        <f>E56</f>
        <v>10781262.300000001</v>
      </c>
    </row>
    <row r="56" spans="1:5" ht="60" x14ac:dyDescent="0.25">
      <c r="A56" s="24" t="s">
        <v>30</v>
      </c>
      <c r="B56" s="87" t="s">
        <v>119</v>
      </c>
      <c r="C56" s="78" t="s">
        <v>11</v>
      </c>
      <c r="D56" s="79">
        <f>D57</f>
        <v>10781262.300000001</v>
      </c>
      <c r="E56" s="79">
        <f>E57</f>
        <v>10781262.300000001</v>
      </c>
    </row>
    <row r="57" spans="1:5" ht="24" x14ac:dyDescent="0.25">
      <c r="A57" s="24" t="s">
        <v>31</v>
      </c>
      <c r="B57" s="87" t="s">
        <v>119</v>
      </c>
      <c r="C57" s="78" t="s">
        <v>13</v>
      </c>
      <c r="D57" s="79">
        <f>Пр3_вср25_26!F52</f>
        <v>10781262.300000001</v>
      </c>
      <c r="E57" s="79">
        <f>Пр3_вср25_26!G52</f>
        <v>10781262.300000001</v>
      </c>
    </row>
    <row r="58" spans="1:5" x14ac:dyDescent="0.25">
      <c r="A58" s="75" t="s">
        <v>85</v>
      </c>
      <c r="B58" s="76" t="s">
        <v>120</v>
      </c>
      <c r="C58" s="76"/>
      <c r="D58" s="77">
        <f>D59</f>
        <v>312000</v>
      </c>
      <c r="E58" s="77">
        <f>E59</f>
        <v>312000</v>
      </c>
    </row>
    <row r="59" spans="1:5" x14ac:dyDescent="0.25">
      <c r="A59" s="24" t="s">
        <v>172</v>
      </c>
      <c r="B59" s="87" t="s">
        <v>120</v>
      </c>
      <c r="C59" s="78" t="s">
        <v>98</v>
      </c>
      <c r="D59" s="79">
        <f>D60</f>
        <v>312000</v>
      </c>
      <c r="E59" s="79">
        <f>E60</f>
        <v>312000</v>
      </c>
    </row>
    <row r="60" spans="1:5" x14ac:dyDescent="0.25">
      <c r="A60" s="24" t="s">
        <v>64</v>
      </c>
      <c r="B60" s="87" t="s">
        <v>120</v>
      </c>
      <c r="C60" s="78" t="s">
        <v>99</v>
      </c>
      <c r="D60" s="79">
        <f>Пр3_вср25_26!F331</f>
        <v>312000</v>
      </c>
      <c r="E60" s="79">
        <f>Пр3_вср25_26!G331</f>
        <v>312000</v>
      </c>
    </row>
    <row r="61" spans="1:5" ht="36" x14ac:dyDescent="0.25">
      <c r="A61" s="80" t="s">
        <v>84</v>
      </c>
      <c r="B61" s="81" t="s">
        <v>121</v>
      </c>
      <c r="C61" s="81"/>
      <c r="D61" s="82">
        <f>D62</f>
        <v>1181500</v>
      </c>
      <c r="E61" s="82">
        <f>E62</f>
        <v>1185000</v>
      </c>
    </row>
    <row r="62" spans="1:5" ht="24" x14ac:dyDescent="0.25">
      <c r="A62" s="24" t="s">
        <v>32</v>
      </c>
      <c r="B62" s="87" t="s">
        <v>121</v>
      </c>
      <c r="C62" s="78" t="s">
        <v>17</v>
      </c>
      <c r="D62" s="79">
        <f t="shared" ref="D62:E62" si="3">D63</f>
        <v>1181500</v>
      </c>
      <c r="E62" s="79">
        <f t="shared" si="3"/>
        <v>1185000</v>
      </c>
    </row>
    <row r="63" spans="1:5" ht="24" x14ac:dyDescent="0.25">
      <c r="A63" s="29" t="s">
        <v>18</v>
      </c>
      <c r="B63" s="78" t="s">
        <v>121</v>
      </c>
      <c r="C63" s="78" t="s">
        <v>19</v>
      </c>
      <c r="D63" s="79">
        <f>Пр3_вср25_26!F55</f>
        <v>1181500</v>
      </c>
      <c r="E63" s="79">
        <f>Пр3_вср25_26!G55</f>
        <v>1185000</v>
      </c>
    </row>
    <row r="64" spans="1:5" ht="36" x14ac:dyDescent="0.25">
      <c r="A64" s="88" t="s">
        <v>192</v>
      </c>
      <c r="B64" s="70" t="s">
        <v>93</v>
      </c>
      <c r="C64" s="70"/>
      <c r="D64" s="71">
        <f>D65</f>
        <v>2250000</v>
      </c>
      <c r="E64" s="71">
        <f>E65</f>
        <v>2250000</v>
      </c>
    </row>
    <row r="65" spans="1:5" ht="36" x14ac:dyDescent="0.25">
      <c r="A65" s="72" t="s">
        <v>161</v>
      </c>
      <c r="B65" s="73" t="s">
        <v>126</v>
      </c>
      <c r="C65" s="73"/>
      <c r="D65" s="74">
        <f>D71+D76+D81+D66</f>
        <v>2250000</v>
      </c>
      <c r="E65" s="74">
        <f>E71+E76+E81+E66</f>
        <v>2250000</v>
      </c>
    </row>
    <row r="66" spans="1:5" x14ac:dyDescent="0.25">
      <c r="A66" s="80" t="s">
        <v>82</v>
      </c>
      <c r="B66" s="81" t="s">
        <v>252</v>
      </c>
      <c r="C66" s="81"/>
      <c r="D66" s="82">
        <f>D69+D67</f>
        <v>200000</v>
      </c>
      <c r="E66" s="82">
        <f>E69+E67</f>
        <v>200000</v>
      </c>
    </row>
    <row r="67" spans="1:5" hidden="1" x14ac:dyDescent="0.25">
      <c r="A67" s="135" t="s">
        <v>172</v>
      </c>
      <c r="B67" s="78" t="s">
        <v>252</v>
      </c>
      <c r="C67" s="78" t="s">
        <v>98</v>
      </c>
      <c r="D67" s="79">
        <f>D68</f>
        <v>0</v>
      </c>
      <c r="E67" s="79">
        <f>E68</f>
        <v>0</v>
      </c>
    </row>
    <row r="68" spans="1:5" hidden="1" x14ac:dyDescent="0.25">
      <c r="A68" s="135" t="s">
        <v>394</v>
      </c>
      <c r="B68" s="78" t="s">
        <v>252</v>
      </c>
      <c r="C68" s="89" t="s">
        <v>99</v>
      </c>
      <c r="D68" s="79">
        <f>Пр3_вср25_26!F113</f>
        <v>0</v>
      </c>
      <c r="E68" s="79">
        <f>Пр3_вср25_26!G113</f>
        <v>0</v>
      </c>
    </row>
    <row r="69" spans="1:5" x14ac:dyDescent="0.25">
      <c r="A69" s="27" t="s">
        <v>20</v>
      </c>
      <c r="B69" s="78" t="s">
        <v>252</v>
      </c>
      <c r="C69" s="78">
        <v>800</v>
      </c>
      <c r="D69" s="79">
        <f t="shared" ref="D69:E69" si="4">D70</f>
        <v>200000</v>
      </c>
      <c r="E69" s="79">
        <f t="shared" si="4"/>
        <v>200000</v>
      </c>
    </row>
    <row r="70" spans="1:5" x14ac:dyDescent="0.25">
      <c r="A70" s="27" t="s">
        <v>26</v>
      </c>
      <c r="B70" s="78" t="s">
        <v>252</v>
      </c>
      <c r="C70" s="89">
        <v>870</v>
      </c>
      <c r="D70" s="79">
        <f>Пр3_вср25_26!F46</f>
        <v>200000</v>
      </c>
      <c r="E70" s="79">
        <f>Пр3_вср25_26!G46</f>
        <v>200000</v>
      </c>
    </row>
    <row r="71" spans="1:5" x14ac:dyDescent="0.25">
      <c r="A71" s="75" t="s">
        <v>191</v>
      </c>
      <c r="B71" s="76" t="s">
        <v>190</v>
      </c>
      <c r="C71" s="76"/>
      <c r="D71" s="77">
        <f>D72+D74</f>
        <v>200000</v>
      </c>
      <c r="E71" s="77">
        <f>E72+E74</f>
        <v>200000</v>
      </c>
    </row>
    <row r="72" spans="1:5" ht="24" x14ac:dyDescent="0.25">
      <c r="A72" s="27" t="s">
        <v>33</v>
      </c>
      <c r="B72" s="87" t="s">
        <v>190</v>
      </c>
      <c r="C72" s="78" t="s">
        <v>17</v>
      </c>
      <c r="D72" s="79">
        <f>D73</f>
        <v>200000</v>
      </c>
      <c r="E72" s="79">
        <f>E73</f>
        <v>200000</v>
      </c>
    </row>
    <row r="73" spans="1:5" ht="24" x14ac:dyDescent="0.25">
      <c r="A73" s="27" t="s">
        <v>34</v>
      </c>
      <c r="B73" s="87" t="s">
        <v>190</v>
      </c>
      <c r="C73" s="78" t="s">
        <v>19</v>
      </c>
      <c r="D73" s="79">
        <f>Пр3_вср25_26!F116</f>
        <v>200000</v>
      </c>
      <c r="E73" s="79">
        <f>Пр3_вср25_26!G116</f>
        <v>200000</v>
      </c>
    </row>
    <row r="74" spans="1:5" hidden="1" x14ac:dyDescent="0.25">
      <c r="A74" s="24" t="s">
        <v>172</v>
      </c>
      <c r="B74" s="87" t="s">
        <v>190</v>
      </c>
      <c r="C74" s="78" t="s">
        <v>98</v>
      </c>
      <c r="D74" s="79">
        <f>D75</f>
        <v>0</v>
      </c>
      <c r="E74" s="79">
        <f>E75</f>
        <v>0</v>
      </c>
    </row>
    <row r="75" spans="1:5" hidden="1" x14ac:dyDescent="0.25">
      <c r="A75" s="24" t="s">
        <v>64</v>
      </c>
      <c r="B75" s="87" t="s">
        <v>190</v>
      </c>
      <c r="C75" s="78" t="s">
        <v>99</v>
      </c>
      <c r="D75" s="79">
        <f>Пр3_вср25_26!F118</f>
        <v>0</v>
      </c>
      <c r="E75" s="79">
        <f>Пр3_вср25_26!G118</f>
        <v>0</v>
      </c>
    </row>
    <row r="76" spans="1:5" x14ac:dyDescent="0.25">
      <c r="A76" s="80" t="s">
        <v>37</v>
      </c>
      <c r="B76" s="81" t="s">
        <v>127</v>
      </c>
      <c r="C76" s="81"/>
      <c r="D76" s="82">
        <f>D77+D79</f>
        <v>650000</v>
      </c>
      <c r="E76" s="82">
        <f>E77+E79</f>
        <v>650000</v>
      </c>
    </row>
    <row r="77" spans="1:5" ht="60" x14ac:dyDescent="0.25">
      <c r="A77" s="24" t="s">
        <v>10</v>
      </c>
      <c r="B77" s="87" t="s">
        <v>127</v>
      </c>
      <c r="C77" s="78" t="s">
        <v>11</v>
      </c>
      <c r="D77" s="79">
        <f>D78</f>
        <v>650000</v>
      </c>
      <c r="E77" s="79">
        <f>E78</f>
        <v>650000</v>
      </c>
    </row>
    <row r="78" spans="1:5" ht="48" x14ac:dyDescent="0.25">
      <c r="A78" s="25" t="s">
        <v>38</v>
      </c>
      <c r="B78" s="87" t="s">
        <v>127</v>
      </c>
      <c r="C78" s="78" t="s">
        <v>13</v>
      </c>
      <c r="D78" s="79">
        <f>Пр3_вср25_26!F121</f>
        <v>650000</v>
      </c>
      <c r="E78" s="79">
        <f>Пр3_вср25_26!G121</f>
        <v>650000</v>
      </c>
    </row>
    <row r="79" spans="1:5" hidden="1" x14ac:dyDescent="0.25">
      <c r="A79" s="34" t="s">
        <v>39</v>
      </c>
      <c r="B79" s="87" t="s">
        <v>127</v>
      </c>
      <c r="C79" s="78" t="s">
        <v>17</v>
      </c>
      <c r="D79" s="79">
        <f>D80</f>
        <v>0</v>
      </c>
      <c r="E79" s="79">
        <f>E80</f>
        <v>0</v>
      </c>
    </row>
    <row r="80" spans="1:5" ht="24" hidden="1" x14ac:dyDescent="0.25">
      <c r="A80" s="25" t="s">
        <v>40</v>
      </c>
      <c r="B80" s="87" t="s">
        <v>127</v>
      </c>
      <c r="C80" s="78" t="s">
        <v>19</v>
      </c>
      <c r="D80" s="79">
        <f>Пр3_вср25_26!F123</f>
        <v>0</v>
      </c>
      <c r="E80" s="79">
        <f>Пр3_вср25_26!G123</f>
        <v>0</v>
      </c>
    </row>
    <row r="81" spans="1:5" ht="24" x14ac:dyDescent="0.25">
      <c r="A81" s="80" t="s">
        <v>94</v>
      </c>
      <c r="B81" s="81" t="s">
        <v>128</v>
      </c>
      <c r="C81" s="81"/>
      <c r="D81" s="82">
        <f>D82</f>
        <v>1200000</v>
      </c>
      <c r="E81" s="82">
        <f>E82</f>
        <v>1200000</v>
      </c>
    </row>
    <row r="82" spans="1:5" x14ac:dyDescent="0.25">
      <c r="A82" s="34" t="s">
        <v>100</v>
      </c>
      <c r="B82" s="87" t="s">
        <v>128</v>
      </c>
      <c r="C82" s="78" t="s">
        <v>17</v>
      </c>
      <c r="D82" s="79">
        <f>D83</f>
        <v>1200000</v>
      </c>
      <c r="E82" s="79">
        <f>E83</f>
        <v>1200000</v>
      </c>
    </row>
    <row r="83" spans="1:5" ht="24" x14ac:dyDescent="0.25">
      <c r="A83" s="25" t="s">
        <v>101</v>
      </c>
      <c r="B83" s="87" t="s">
        <v>128</v>
      </c>
      <c r="C83" s="78" t="s">
        <v>19</v>
      </c>
      <c r="D83" s="79">
        <f>Пр3_вср25_26!F126</f>
        <v>1200000</v>
      </c>
      <c r="E83" s="79">
        <f>Пр3_вср25_26!G126</f>
        <v>1200000</v>
      </c>
    </row>
    <row r="84" spans="1:5" ht="24" x14ac:dyDescent="0.25">
      <c r="A84" s="69" t="s">
        <v>106</v>
      </c>
      <c r="B84" s="70" t="s">
        <v>116</v>
      </c>
      <c r="C84" s="70"/>
      <c r="D84" s="71">
        <f>D85</f>
        <v>200000</v>
      </c>
      <c r="E84" s="71">
        <f>E85</f>
        <v>200000</v>
      </c>
    </row>
    <row r="85" spans="1:5" ht="36" x14ac:dyDescent="0.25">
      <c r="A85" s="72" t="s">
        <v>168</v>
      </c>
      <c r="B85" s="73" t="s">
        <v>150</v>
      </c>
      <c r="C85" s="73"/>
      <c r="D85" s="74">
        <f>D86</f>
        <v>200000</v>
      </c>
      <c r="E85" s="74">
        <f>E86</f>
        <v>200000</v>
      </c>
    </row>
    <row r="86" spans="1:5" x14ac:dyDescent="0.25">
      <c r="A86" s="80" t="s">
        <v>103</v>
      </c>
      <c r="B86" s="81" t="s">
        <v>151</v>
      </c>
      <c r="C86" s="81"/>
      <c r="D86" s="82">
        <f>D87+D89</f>
        <v>200000</v>
      </c>
      <c r="E86" s="82">
        <f>E87+E89</f>
        <v>200000</v>
      </c>
    </row>
    <row r="87" spans="1:5" ht="24" x14ac:dyDescent="0.25">
      <c r="A87" s="21" t="s">
        <v>16</v>
      </c>
      <c r="B87" s="78" t="s">
        <v>151</v>
      </c>
      <c r="C87" s="78" t="s">
        <v>17</v>
      </c>
      <c r="D87" s="79">
        <f>D88</f>
        <v>200000</v>
      </c>
      <c r="E87" s="79">
        <f>E88</f>
        <v>200000</v>
      </c>
    </row>
    <row r="88" spans="1:5" ht="24" x14ac:dyDescent="0.25">
      <c r="A88" s="21" t="s">
        <v>18</v>
      </c>
      <c r="B88" s="78" t="s">
        <v>151</v>
      </c>
      <c r="C88" s="78" t="s">
        <v>19</v>
      </c>
      <c r="D88" s="79">
        <f>Пр3_вср25_26!F349</f>
        <v>200000</v>
      </c>
      <c r="E88" s="79">
        <f>Пр3_вср25_26!G349</f>
        <v>200000</v>
      </c>
    </row>
    <row r="89" spans="1:5" hidden="1" x14ac:dyDescent="0.25">
      <c r="A89" s="34" t="s">
        <v>212</v>
      </c>
      <c r="B89" s="78" t="s">
        <v>151</v>
      </c>
      <c r="C89" s="78" t="s">
        <v>213</v>
      </c>
      <c r="D89" s="79">
        <f>D90</f>
        <v>0</v>
      </c>
      <c r="E89" s="79">
        <f>E90</f>
        <v>0</v>
      </c>
    </row>
    <row r="90" spans="1:5" ht="36" hidden="1" x14ac:dyDescent="0.25">
      <c r="A90" s="27" t="s">
        <v>43</v>
      </c>
      <c r="B90" s="78" t="s">
        <v>151</v>
      </c>
      <c r="C90" s="78" t="s">
        <v>215</v>
      </c>
      <c r="D90" s="79">
        <f>Пр3_вср25_26!F351</f>
        <v>0</v>
      </c>
      <c r="E90" s="79">
        <f>Пр3_вср25_26!G351</f>
        <v>0</v>
      </c>
    </row>
    <row r="91" spans="1:5" ht="24" hidden="1" x14ac:dyDescent="0.25">
      <c r="A91" s="69" t="s">
        <v>331</v>
      </c>
      <c r="B91" s="70" t="s">
        <v>243</v>
      </c>
      <c r="C91" s="70"/>
      <c r="D91" s="71">
        <f>D92+D99</f>
        <v>0</v>
      </c>
      <c r="E91" s="71">
        <f>E92+E99</f>
        <v>0</v>
      </c>
    </row>
    <row r="92" spans="1:5" ht="23.25" hidden="1" customHeight="1" x14ac:dyDescent="0.25">
      <c r="A92" s="72" t="s">
        <v>332</v>
      </c>
      <c r="B92" s="73" t="s">
        <v>333</v>
      </c>
      <c r="C92" s="73"/>
      <c r="D92" s="74">
        <f>D93</f>
        <v>0</v>
      </c>
      <c r="E92" s="74">
        <f>E93</f>
        <v>0</v>
      </c>
    </row>
    <row r="93" spans="1:5" hidden="1" x14ac:dyDescent="0.25">
      <c r="A93" s="80" t="s">
        <v>334</v>
      </c>
      <c r="B93" s="81" t="s">
        <v>335</v>
      </c>
      <c r="C93" s="81"/>
      <c r="D93" s="82">
        <f>D94+D96</f>
        <v>0</v>
      </c>
      <c r="E93" s="82">
        <f>E94+E96</f>
        <v>0</v>
      </c>
    </row>
    <row r="94" spans="1:5" hidden="1" x14ac:dyDescent="0.25">
      <c r="A94" s="34" t="s">
        <v>100</v>
      </c>
      <c r="B94" s="78" t="s">
        <v>335</v>
      </c>
      <c r="C94" s="78" t="s">
        <v>17</v>
      </c>
      <c r="D94" s="79">
        <f>D95</f>
        <v>0</v>
      </c>
      <c r="E94" s="79">
        <f>E95</f>
        <v>0</v>
      </c>
    </row>
    <row r="95" spans="1:5" ht="24" hidden="1" x14ac:dyDescent="0.25">
      <c r="A95" s="25" t="s">
        <v>101</v>
      </c>
      <c r="B95" s="78" t="s">
        <v>335</v>
      </c>
      <c r="C95" s="78" t="s">
        <v>19</v>
      </c>
      <c r="D95" s="79">
        <v>0</v>
      </c>
      <c r="E95" s="79">
        <v>0</v>
      </c>
    </row>
    <row r="96" spans="1:5" hidden="1" x14ac:dyDescent="0.25">
      <c r="A96" s="25" t="s">
        <v>20</v>
      </c>
      <c r="B96" s="78" t="s">
        <v>335</v>
      </c>
      <c r="C96" s="78" t="s">
        <v>21</v>
      </c>
      <c r="D96" s="79">
        <f>D97+D98</f>
        <v>0</v>
      </c>
      <c r="E96" s="79">
        <f>E97+E98</f>
        <v>0</v>
      </c>
    </row>
    <row r="97" spans="1:5" hidden="1" x14ac:dyDescent="0.25">
      <c r="A97" s="25" t="s">
        <v>211</v>
      </c>
      <c r="B97" s="78" t="s">
        <v>335</v>
      </c>
      <c r="C97" s="78" t="s">
        <v>280</v>
      </c>
      <c r="D97" s="79"/>
      <c r="E97" s="79"/>
    </row>
    <row r="98" spans="1:5" hidden="1" x14ac:dyDescent="0.25">
      <c r="A98" s="32" t="s">
        <v>22</v>
      </c>
      <c r="B98" s="78" t="s">
        <v>335</v>
      </c>
      <c r="C98" s="78" t="s">
        <v>23</v>
      </c>
      <c r="D98" s="79"/>
      <c r="E98" s="79"/>
    </row>
    <row r="99" spans="1:5" ht="36" hidden="1" x14ac:dyDescent="0.25">
      <c r="A99" s="72" t="s">
        <v>267</v>
      </c>
      <c r="B99" s="73" t="s">
        <v>268</v>
      </c>
      <c r="C99" s="73"/>
      <c r="D99" s="74">
        <f>D100+D105+D110</f>
        <v>0</v>
      </c>
      <c r="E99" s="74">
        <f>E100+E105+E110</f>
        <v>0</v>
      </c>
    </row>
    <row r="100" spans="1:5" ht="24" hidden="1" x14ac:dyDescent="0.25">
      <c r="A100" s="80" t="s">
        <v>336</v>
      </c>
      <c r="B100" s="81" t="s">
        <v>272</v>
      </c>
      <c r="C100" s="81"/>
      <c r="D100" s="82">
        <f>D103+D101</f>
        <v>0</v>
      </c>
      <c r="E100" s="82">
        <f>E103+E101</f>
        <v>0</v>
      </c>
    </row>
    <row r="101" spans="1:5" ht="24" hidden="1" x14ac:dyDescent="0.25">
      <c r="A101" s="25" t="s">
        <v>302</v>
      </c>
      <c r="B101" s="78" t="s">
        <v>272</v>
      </c>
      <c r="C101" s="78" t="s">
        <v>304</v>
      </c>
      <c r="D101" s="82">
        <f>D102</f>
        <v>0</v>
      </c>
      <c r="E101" s="82">
        <f>E102</f>
        <v>0</v>
      </c>
    </row>
    <row r="102" spans="1:5" hidden="1" x14ac:dyDescent="0.25">
      <c r="A102" s="25" t="s">
        <v>303</v>
      </c>
      <c r="B102" s="78" t="s">
        <v>272</v>
      </c>
      <c r="C102" s="81" t="s">
        <v>305</v>
      </c>
      <c r="D102" s="82">
        <f>Пр3_вср25_26!F222</f>
        <v>0</v>
      </c>
      <c r="E102" s="82">
        <f>Пр3_вср25_26!G222</f>
        <v>0</v>
      </c>
    </row>
    <row r="103" spans="1:5" hidden="1" x14ac:dyDescent="0.25">
      <c r="A103" s="25" t="s">
        <v>20</v>
      </c>
      <c r="B103" s="78" t="s">
        <v>272</v>
      </c>
      <c r="C103" s="78" t="s">
        <v>21</v>
      </c>
      <c r="D103" s="79">
        <f>D104</f>
        <v>0</v>
      </c>
      <c r="E103" s="79">
        <f>E104</f>
        <v>0</v>
      </c>
    </row>
    <row r="104" spans="1:5" hidden="1" x14ac:dyDescent="0.25">
      <c r="A104" s="32" t="s">
        <v>22</v>
      </c>
      <c r="B104" s="78" t="s">
        <v>272</v>
      </c>
      <c r="C104" s="78" t="s">
        <v>23</v>
      </c>
      <c r="D104" s="79">
        <f>Пр3_вср25_26!F224</f>
        <v>0</v>
      </c>
      <c r="E104" s="79">
        <f>Пр3_вср25_26!G224</f>
        <v>0</v>
      </c>
    </row>
    <row r="105" spans="1:5" ht="48" hidden="1" x14ac:dyDescent="0.25">
      <c r="A105" s="80" t="s">
        <v>337</v>
      </c>
      <c r="B105" s="81" t="s">
        <v>274</v>
      </c>
      <c r="C105" s="81"/>
      <c r="D105" s="82">
        <f>D108+D106</f>
        <v>0</v>
      </c>
      <c r="E105" s="82">
        <f>E108+E106</f>
        <v>0</v>
      </c>
    </row>
    <row r="106" spans="1:5" ht="24" hidden="1" x14ac:dyDescent="0.25">
      <c r="A106" s="25" t="s">
        <v>302</v>
      </c>
      <c r="B106" s="78" t="s">
        <v>274</v>
      </c>
      <c r="C106" s="78" t="s">
        <v>304</v>
      </c>
      <c r="D106" s="82">
        <f>D107</f>
        <v>0</v>
      </c>
      <c r="E106" s="82">
        <f>E107</f>
        <v>0</v>
      </c>
    </row>
    <row r="107" spans="1:5" hidden="1" x14ac:dyDescent="0.25">
      <c r="A107" s="25" t="s">
        <v>303</v>
      </c>
      <c r="B107" s="78" t="s">
        <v>274</v>
      </c>
      <c r="C107" s="81" t="s">
        <v>305</v>
      </c>
      <c r="D107" s="82">
        <f>Пр3_вср25_26!F212</f>
        <v>0</v>
      </c>
      <c r="E107" s="82">
        <f>Пр3_вср25_26!G212</f>
        <v>0</v>
      </c>
    </row>
    <row r="108" spans="1:5" hidden="1" x14ac:dyDescent="0.25">
      <c r="A108" s="25" t="s">
        <v>20</v>
      </c>
      <c r="B108" s="78" t="s">
        <v>274</v>
      </c>
      <c r="C108" s="78" t="s">
        <v>21</v>
      </c>
      <c r="D108" s="79">
        <f>D109</f>
        <v>0</v>
      </c>
      <c r="E108" s="79">
        <f>E109</f>
        <v>0</v>
      </c>
    </row>
    <row r="109" spans="1:5" hidden="1" x14ac:dyDescent="0.25">
      <c r="A109" s="32" t="s">
        <v>22</v>
      </c>
      <c r="B109" s="78" t="s">
        <v>274</v>
      </c>
      <c r="C109" s="78" t="s">
        <v>23</v>
      </c>
      <c r="D109" s="79">
        <f>Пр3_вср25_26!F214</f>
        <v>0</v>
      </c>
      <c r="E109" s="79">
        <f>Пр3_вср25_26!G214</f>
        <v>0</v>
      </c>
    </row>
    <row r="110" spans="1:5" ht="24" hidden="1" x14ac:dyDescent="0.25">
      <c r="A110" s="80" t="s">
        <v>269</v>
      </c>
      <c r="B110" s="81" t="s">
        <v>270</v>
      </c>
      <c r="C110" s="81"/>
      <c r="D110" s="82">
        <f>D113+D111</f>
        <v>0</v>
      </c>
      <c r="E110" s="82">
        <f>E113+E111</f>
        <v>0</v>
      </c>
    </row>
    <row r="111" spans="1:5" ht="24" hidden="1" x14ac:dyDescent="0.25">
      <c r="A111" s="25" t="s">
        <v>302</v>
      </c>
      <c r="B111" s="78" t="s">
        <v>270</v>
      </c>
      <c r="C111" s="78" t="s">
        <v>304</v>
      </c>
      <c r="D111" s="82">
        <f>D112</f>
        <v>0</v>
      </c>
      <c r="E111" s="82">
        <f>E112</f>
        <v>0</v>
      </c>
    </row>
    <row r="112" spans="1:5" hidden="1" x14ac:dyDescent="0.25">
      <c r="A112" s="25" t="s">
        <v>303</v>
      </c>
      <c r="B112" s="78" t="s">
        <v>270</v>
      </c>
      <c r="C112" s="81" t="s">
        <v>305</v>
      </c>
      <c r="D112" s="82">
        <f>Пр3_вср25_26!F217</f>
        <v>0</v>
      </c>
      <c r="E112" s="82">
        <f>Пр3_вср25_26!G217</f>
        <v>0</v>
      </c>
    </row>
    <row r="113" spans="1:5" hidden="1" x14ac:dyDescent="0.25">
      <c r="A113" s="25" t="s">
        <v>20</v>
      </c>
      <c r="B113" s="78" t="s">
        <v>270</v>
      </c>
      <c r="C113" s="78" t="s">
        <v>21</v>
      </c>
      <c r="D113" s="79">
        <f>D114</f>
        <v>0</v>
      </c>
      <c r="E113" s="79">
        <f>E114</f>
        <v>0</v>
      </c>
    </row>
    <row r="114" spans="1:5" hidden="1" x14ac:dyDescent="0.25">
      <c r="A114" s="32" t="s">
        <v>22</v>
      </c>
      <c r="B114" s="78" t="s">
        <v>270</v>
      </c>
      <c r="C114" s="78" t="s">
        <v>23</v>
      </c>
      <c r="D114" s="79">
        <f>Пр3_вср25_26!F219</f>
        <v>0</v>
      </c>
      <c r="E114" s="79">
        <f>Пр3_вср25_26!G219</f>
        <v>0</v>
      </c>
    </row>
    <row r="115" spans="1:5" ht="36" x14ac:dyDescent="0.25">
      <c r="A115" s="69" t="s">
        <v>110</v>
      </c>
      <c r="B115" s="70" t="s">
        <v>112</v>
      </c>
      <c r="C115" s="70"/>
      <c r="D115" s="71">
        <f>D116</f>
        <v>900000</v>
      </c>
      <c r="E115" s="71">
        <f>E116</f>
        <v>900000</v>
      </c>
    </row>
    <row r="116" spans="1:5" ht="24" x14ac:dyDescent="0.25">
      <c r="A116" s="72" t="s">
        <v>162</v>
      </c>
      <c r="B116" s="73" t="s">
        <v>130</v>
      </c>
      <c r="C116" s="73"/>
      <c r="D116" s="74">
        <f>D117+D122</f>
        <v>900000</v>
      </c>
      <c r="E116" s="74">
        <f>E117+E122</f>
        <v>900000</v>
      </c>
    </row>
    <row r="117" spans="1:5" x14ac:dyDescent="0.25">
      <c r="A117" s="80" t="s">
        <v>412</v>
      </c>
      <c r="B117" s="81" t="s">
        <v>131</v>
      </c>
      <c r="C117" s="81"/>
      <c r="D117" s="82">
        <f>D120+D118</f>
        <v>900000</v>
      </c>
      <c r="E117" s="82">
        <f>E120+E118</f>
        <v>900000</v>
      </c>
    </row>
    <row r="118" spans="1:5" ht="24" x14ac:dyDescent="0.25">
      <c r="A118" s="24" t="s">
        <v>16</v>
      </c>
      <c r="B118" s="90" t="s">
        <v>131</v>
      </c>
      <c r="C118" s="78" t="s">
        <v>17</v>
      </c>
      <c r="D118" s="82">
        <f>D119</f>
        <v>900000</v>
      </c>
      <c r="E118" s="82">
        <f>E119</f>
        <v>900000</v>
      </c>
    </row>
    <row r="119" spans="1:5" ht="24" x14ac:dyDescent="0.25">
      <c r="A119" s="25" t="s">
        <v>18</v>
      </c>
      <c r="B119" s="90" t="s">
        <v>131</v>
      </c>
      <c r="C119" s="78" t="s">
        <v>19</v>
      </c>
      <c r="D119" s="82">
        <f>Пр3_вср25_26!F133</f>
        <v>900000</v>
      </c>
      <c r="E119" s="82">
        <f>Пр3_вср25_26!G133</f>
        <v>900000</v>
      </c>
    </row>
    <row r="120" spans="1:5" hidden="1" x14ac:dyDescent="0.25">
      <c r="A120" s="34" t="s">
        <v>212</v>
      </c>
      <c r="B120" s="90" t="s">
        <v>131</v>
      </c>
      <c r="C120" s="78" t="s">
        <v>213</v>
      </c>
      <c r="D120" s="79">
        <f>D121</f>
        <v>0</v>
      </c>
      <c r="E120" s="79">
        <f>E121</f>
        <v>0</v>
      </c>
    </row>
    <row r="121" spans="1:5" ht="36" hidden="1" x14ac:dyDescent="0.25">
      <c r="A121" s="27" t="s">
        <v>43</v>
      </c>
      <c r="B121" s="90" t="s">
        <v>131</v>
      </c>
      <c r="C121" s="78" t="s">
        <v>215</v>
      </c>
      <c r="D121" s="79"/>
      <c r="E121" s="79"/>
    </row>
    <row r="122" spans="1:5" hidden="1" x14ac:dyDescent="0.25">
      <c r="A122" s="80" t="s">
        <v>338</v>
      </c>
      <c r="B122" s="81" t="s">
        <v>339</v>
      </c>
      <c r="C122" s="81"/>
      <c r="D122" s="82">
        <f>D123</f>
        <v>0</v>
      </c>
      <c r="E122" s="82">
        <f>E123</f>
        <v>0</v>
      </c>
    </row>
    <row r="123" spans="1:5" hidden="1" x14ac:dyDescent="0.25">
      <c r="A123" s="27" t="s">
        <v>297</v>
      </c>
      <c r="B123" s="90" t="s">
        <v>339</v>
      </c>
      <c r="C123" s="78" t="s">
        <v>213</v>
      </c>
      <c r="D123" s="79">
        <f>D124</f>
        <v>0</v>
      </c>
      <c r="E123" s="79">
        <f>E124</f>
        <v>0</v>
      </c>
    </row>
    <row r="124" spans="1:5" hidden="1" x14ac:dyDescent="0.25">
      <c r="A124" s="27" t="s">
        <v>298</v>
      </c>
      <c r="B124" s="90" t="s">
        <v>339</v>
      </c>
      <c r="C124" s="78" t="s">
        <v>215</v>
      </c>
      <c r="D124" s="79">
        <f>Пр3_вср25_26!F136</f>
        <v>0</v>
      </c>
      <c r="E124" s="79">
        <f>Пр3_вср25_26!G136</f>
        <v>0</v>
      </c>
    </row>
    <row r="125" spans="1:5" ht="24" x14ac:dyDescent="0.25">
      <c r="A125" s="69" t="s">
        <v>108</v>
      </c>
      <c r="B125" s="70" t="s">
        <v>114</v>
      </c>
      <c r="C125" s="70"/>
      <c r="D125" s="71">
        <f>D126+D156</f>
        <v>14974655.629999999</v>
      </c>
      <c r="E125" s="71">
        <f>E126+E156</f>
        <v>15379699.08</v>
      </c>
    </row>
    <row r="126" spans="1:5" ht="24" x14ac:dyDescent="0.25">
      <c r="A126" s="72" t="s">
        <v>166</v>
      </c>
      <c r="B126" s="73" t="s">
        <v>141</v>
      </c>
      <c r="C126" s="73"/>
      <c r="D126" s="74">
        <f>D130+D136+D142+D147+D150+D153+D139+D133</f>
        <v>14974655.629999999</v>
      </c>
      <c r="E126" s="74">
        <f>E130+E136+E142+E147+E150+E153+E139+E133</f>
        <v>15379699.08</v>
      </c>
    </row>
    <row r="127" spans="1:5" ht="24" hidden="1" x14ac:dyDescent="0.25">
      <c r="A127" s="80" t="s">
        <v>340</v>
      </c>
      <c r="B127" s="81" t="s">
        <v>341</v>
      </c>
      <c r="C127" s="81"/>
      <c r="D127" s="82">
        <f>D128</f>
        <v>0</v>
      </c>
      <c r="E127" s="82">
        <f>E128</f>
        <v>0</v>
      </c>
    </row>
    <row r="128" spans="1:5" ht="24" hidden="1" x14ac:dyDescent="0.25">
      <c r="A128" s="24" t="s">
        <v>16</v>
      </c>
      <c r="B128" s="78" t="s">
        <v>341</v>
      </c>
      <c r="C128" s="78" t="s">
        <v>17</v>
      </c>
      <c r="D128" s="79">
        <f t="shared" ref="D128:E128" si="5">D129</f>
        <v>0</v>
      </c>
      <c r="E128" s="79">
        <f t="shared" si="5"/>
        <v>0</v>
      </c>
    </row>
    <row r="129" spans="1:5" ht="24" hidden="1" x14ac:dyDescent="0.25">
      <c r="A129" s="25" t="s">
        <v>18</v>
      </c>
      <c r="B129" s="78" t="s">
        <v>341</v>
      </c>
      <c r="C129" s="78" t="s">
        <v>19</v>
      </c>
      <c r="D129" s="79"/>
      <c r="E129" s="79"/>
    </row>
    <row r="130" spans="1:5" ht="72" hidden="1" x14ac:dyDescent="0.25">
      <c r="A130" s="59" t="s">
        <v>309</v>
      </c>
      <c r="B130" s="81" t="s">
        <v>308</v>
      </c>
      <c r="C130" s="81"/>
      <c r="D130" s="82">
        <f>D131</f>
        <v>0</v>
      </c>
      <c r="E130" s="82">
        <f>E131</f>
        <v>0</v>
      </c>
    </row>
    <row r="131" spans="1:5" ht="24" hidden="1" x14ac:dyDescent="0.25">
      <c r="A131" s="24" t="s">
        <v>16</v>
      </c>
      <c r="B131" s="78" t="s">
        <v>308</v>
      </c>
      <c r="C131" s="78" t="s">
        <v>17</v>
      </c>
      <c r="D131" s="79">
        <f>D132</f>
        <v>0</v>
      </c>
      <c r="E131" s="79">
        <f>E132</f>
        <v>0</v>
      </c>
    </row>
    <row r="132" spans="1:5" ht="24" hidden="1" x14ac:dyDescent="0.25">
      <c r="A132" s="24" t="s">
        <v>18</v>
      </c>
      <c r="B132" s="78" t="s">
        <v>308</v>
      </c>
      <c r="C132" s="78" t="s">
        <v>19</v>
      </c>
      <c r="D132" s="79">
        <f>Пр3_вср25_26!F269</f>
        <v>0</v>
      </c>
      <c r="E132" s="79">
        <f>Пр3_вср25_26!G269</f>
        <v>0</v>
      </c>
    </row>
    <row r="133" spans="1:5" ht="24" hidden="1" x14ac:dyDescent="0.25">
      <c r="A133" s="59" t="s">
        <v>442</v>
      </c>
      <c r="B133" s="81" t="s">
        <v>443</v>
      </c>
      <c r="C133" s="81"/>
      <c r="D133" s="82">
        <f>D134</f>
        <v>0</v>
      </c>
      <c r="E133" s="82">
        <f>E134</f>
        <v>0</v>
      </c>
    </row>
    <row r="134" spans="1:5" ht="24" hidden="1" x14ac:dyDescent="0.25">
      <c r="A134" s="24" t="s">
        <v>398</v>
      </c>
      <c r="B134" s="78" t="s">
        <v>443</v>
      </c>
      <c r="C134" s="78" t="s">
        <v>17</v>
      </c>
      <c r="D134" s="79">
        <f>D135</f>
        <v>0</v>
      </c>
      <c r="E134" s="79">
        <f>E135</f>
        <v>0</v>
      </c>
    </row>
    <row r="135" spans="1:5" ht="24" hidden="1" x14ac:dyDescent="0.25">
      <c r="A135" s="24" t="s">
        <v>399</v>
      </c>
      <c r="B135" s="78" t="s">
        <v>443</v>
      </c>
      <c r="C135" s="78" t="s">
        <v>19</v>
      </c>
      <c r="D135" s="79">
        <f>Пр3_вср25_26!F272</f>
        <v>0</v>
      </c>
      <c r="E135" s="79">
        <f>Пр3_вср25_26!G272</f>
        <v>0</v>
      </c>
    </row>
    <row r="136" spans="1:5" ht="36" hidden="1" x14ac:dyDescent="0.25">
      <c r="A136" s="59" t="s">
        <v>307</v>
      </c>
      <c r="B136" s="81" t="s">
        <v>402</v>
      </c>
      <c r="C136" s="81"/>
      <c r="D136" s="82">
        <f>D137</f>
        <v>0</v>
      </c>
      <c r="E136" s="82">
        <f>E137</f>
        <v>0</v>
      </c>
    </row>
    <row r="137" spans="1:5" ht="24" hidden="1" x14ac:dyDescent="0.25">
      <c r="A137" s="24" t="s">
        <v>398</v>
      </c>
      <c r="B137" s="78" t="s">
        <v>402</v>
      </c>
      <c r="C137" s="78" t="s">
        <v>17</v>
      </c>
      <c r="D137" s="79">
        <f>D138</f>
        <v>0</v>
      </c>
      <c r="E137" s="79">
        <f>E138</f>
        <v>0</v>
      </c>
    </row>
    <row r="138" spans="1:5" ht="24" hidden="1" x14ac:dyDescent="0.25">
      <c r="A138" s="24" t="s">
        <v>399</v>
      </c>
      <c r="B138" s="78" t="s">
        <v>402</v>
      </c>
      <c r="C138" s="78" t="s">
        <v>19</v>
      </c>
      <c r="D138" s="79">
        <f>Пр3_вср25_26!F275</f>
        <v>0</v>
      </c>
      <c r="E138" s="79">
        <f>Пр3_вср25_26!G275</f>
        <v>0</v>
      </c>
    </row>
    <row r="139" spans="1:5" ht="120" hidden="1" x14ac:dyDescent="0.25">
      <c r="A139" s="80" t="s">
        <v>439</v>
      </c>
      <c r="B139" s="81" t="s">
        <v>437</v>
      </c>
      <c r="C139" s="81"/>
      <c r="D139" s="82">
        <f>D140</f>
        <v>0</v>
      </c>
      <c r="E139" s="82">
        <f>E140</f>
        <v>0</v>
      </c>
    </row>
    <row r="140" spans="1:5" ht="24" hidden="1" x14ac:dyDescent="0.25">
      <c r="A140" s="24" t="s">
        <v>16</v>
      </c>
      <c r="B140" s="78" t="s">
        <v>437</v>
      </c>
      <c r="C140" s="78" t="s">
        <v>17</v>
      </c>
      <c r="D140" s="79">
        <f>D141</f>
        <v>0</v>
      </c>
      <c r="E140" s="79">
        <f>E141</f>
        <v>0</v>
      </c>
    </row>
    <row r="141" spans="1:5" ht="24" hidden="1" x14ac:dyDescent="0.25">
      <c r="A141" s="25" t="s">
        <v>18</v>
      </c>
      <c r="B141" s="78" t="s">
        <v>437</v>
      </c>
      <c r="C141" s="78" t="s">
        <v>19</v>
      </c>
      <c r="D141" s="79">
        <f>Пр3_вср25_26!F315</f>
        <v>0</v>
      </c>
      <c r="E141" s="79">
        <f>Пр3_вср25_26!G315</f>
        <v>0</v>
      </c>
    </row>
    <row r="142" spans="1:5" x14ac:dyDescent="0.25">
      <c r="A142" s="80" t="s">
        <v>56</v>
      </c>
      <c r="B142" s="81" t="s">
        <v>143</v>
      </c>
      <c r="C142" s="81"/>
      <c r="D142" s="82">
        <f>D143+D145</f>
        <v>6719500</v>
      </c>
      <c r="E142" s="82">
        <f>E143+E145</f>
        <v>6900000</v>
      </c>
    </row>
    <row r="143" spans="1:5" ht="24" x14ac:dyDescent="0.25">
      <c r="A143" s="24" t="s">
        <v>16</v>
      </c>
      <c r="B143" s="78" t="s">
        <v>143</v>
      </c>
      <c r="C143" s="78" t="s">
        <v>17</v>
      </c>
      <c r="D143" s="79">
        <f t="shared" ref="D143:E143" si="6">D144</f>
        <v>6719500</v>
      </c>
      <c r="E143" s="79">
        <f t="shared" si="6"/>
        <v>6900000</v>
      </c>
    </row>
    <row r="144" spans="1:5" ht="24" x14ac:dyDescent="0.25">
      <c r="A144" s="25" t="s">
        <v>18</v>
      </c>
      <c r="B144" s="78" t="s">
        <v>143</v>
      </c>
      <c r="C144" s="78" t="s">
        <v>19</v>
      </c>
      <c r="D144" s="79">
        <f>Пр3_вср25_26!F278</f>
        <v>6719500</v>
      </c>
      <c r="E144" s="79">
        <f>Пр3_вср25_26!G278</f>
        <v>6900000</v>
      </c>
    </row>
    <row r="145" spans="1:5" hidden="1" x14ac:dyDescent="0.25">
      <c r="A145" s="25" t="s">
        <v>342</v>
      </c>
      <c r="B145" s="78" t="s">
        <v>143</v>
      </c>
      <c r="C145" s="78" t="s">
        <v>21</v>
      </c>
      <c r="D145" s="79">
        <f>D146</f>
        <v>0</v>
      </c>
      <c r="E145" s="79">
        <f>E146</f>
        <v>0</v>
      </c>
    </row>
    <row r="146" spans="1:5" hidden="1" x14ac:dyDescent="0.25">
      <c r="A146" s="25" t="s">
        <v>282</v>
      </c>
      <c r="B146" s="78" t="s">
        <v>143</v>
      </c>
      <c r="C146" s="78" t="s">
        <v>23</v>
      </c>
      <c r="D146" s="79">
        <f>Пр3_вср25_26!F280</f>
        <v>0</v>
      </c>
      <c r="E146" s="79">
        <f>Пр3_вср25_26!G280</f>
        <v>0</v>
      </c>
    </row>
    <row r="147" spans="1:5" x14ac:dyDescent="0.25">
      <c r="A147" s="80" t="s">
        <v>102</v>
      </c>
      <c r="B147" s="81" t="s">
        <v>144</v>
      </c>
      <c r="C147" s="81"/>
      <c r="D147" s="82">
        <f t="shared" ref="D147:E148" si="7">D148</f>
        <v>3574500</v>
      </c>
      <c r="E147" s="82">
        <f t="shared" si="7"/>
        <v>3575000</v>
      </c>
    </row>
    <row r="148" spans="1:5" ht="24" x14ac:dyDescent="0.25">
      <c r="A148" s="24" t="s">
        <v>16</v>
      </c>
      <c r="B148" s="78" t="s">
        <v>144</v>
      </c>
      <c r="C148" s="78" t="s">
        <v>17</v>
      </c>
      <c r="D148" s="79">
        <f t="shared" si="7"/>
        <v>3574500</v>
      </c>
      <c r="E148" s="79">
        <f t="shared" si="7"/>
        <v>3575000</v>
      </c>
    </row>
    <row r="149" spans="1:5" ht="24" x14ac:dyDescent="0.25">
      <c r="A149" s="25" t="s">
        <v>18</v>
      </c>
      <c r="B149" s="78" t="s">
        <v>144</v>
      </c>
      <c r="C149" s="78" t="s">
        <v>19</v>
      </c>
      <c r="D149" s="79">
        <f>Пр3_вср25_26!F283</f>
        <v>3574500</v>
      </c>
      <c r="E149" s="79">
        <f>Пр3_вср25_26!G283</f>
        <v>3575000</v>
      </c>
    </row>
    <row r="150" spans="1:5" x14ac:dyDescent="0.25">
      <c r="A150" s="80" t="s">
        <v>142</v>
      </c>
      <c r="B150" s="81" t="s">
        <v>145</v>
      </c>
      <c r="C150" s="81"/>
      <c r="D150" s="82">
        <f>D151</f>
        <v>2200000</v>
      </c>
      <c r="E150" s="82">
        <f>E151</f>
        <v>2300000</v>
      </c>
    </row>
    <row r="151" spans="1:5" ht="24" x14ac:dyDescent="0.25">
      <c r="A151" s="24" t="s">
        <v>16</v>
      </c>
      <c r="B151" s="78" t="s">
        <v>145</v>
      </c>
      <c r="C151" s="78" t="s">
        <v>17</v>
      </c>
      <c r="D151" s="79">
        <f>D152</f>
        <v>2200000</v>
      </c>
      <c r="E151" s="79">
        <f>E152</f>
        <v>2300000</v>
      </c>
    </row>
    <row r="152" spans="1:5" ht="24" x14ac:dyDescent="0.25">
      <c r="A152" s="25" t="s">
        <v>18</v>
      </c>
      <c r="B152" s="78" t="s">
        <v>145</v>
      </c>
      <c r="C152" s="78" t="s">
        <v>19</v>
      </c>
      <c r="D152" s="79">
        <f>Пр3_вср25_26!F286</f>
        <v>2200000</v>
      </c>
      <c r="E152" s="79">
        <f>Пр3_вср25_26!G286</f>
        <v>2300000</v>
      </c>
    </row>
    <row r="153" spans="1:5" x14ac:dyDescent="0.25">
      <c r="A153" s="80" t="s">
        <v>57</v>
      </c>
      <c r="B153" s="81" t="s">
        <v>146</v>
      </c>
      <c r="C153" s="81"/>
      <c r="D153" s="82">
        <f>D154</f>
        <v>2480655.63</v>
      </c>
      <c r="E153" s="82">
        <f>E154</f>
        <v>2604699.08</v>
      </c>
    </row>
    <row r="154" spans="1:5" ht="24" x14ac:dyDescent="0.25">
      <c r="A154" s="24" t="s">
        <v>16</v>
      </c>
      <c r="B154" s="78" t="s">
        <v>146</v>
      </c>
      <c r="C154" s="78" t="s">
        <v>17</v>
      </c>
      <c r="D154" s="79">
        <f>D155</f>
        <v>2480655.63</v>
      </c>
      <c r="E154" s="79">
        <f>E155</f>
        <v>2604699.08</v>
      </c>
    </row>
    <row r="155" spans="1:5" ht="24" x14ac:dyDescent="0.25">
      <c r="A155" s="25" t="s">
        <v>18</v>
      </c>
      <c r="B155" s="78" t="s">
        <v>146</v>
      </c>
      <c r="C155" s="78" t="s">
        <v>19</v>
      </c>
      <c r="D155" s="79">
        <f>Пр3_вср25_26!F289</f>
        <v>2480655.63</v>
      </c>
      <c r="E155" s="79">
        <f>Пр3_вср25_26!G289</f>
        <v>2604699.08</v>
      </c>
    </row>
    <row r="156" spans="1:5" ht="24" hidden="1" x14ac:dyDescent="0.25">
      <c r="A156" s="80" t="s">
        <v>256</v>
      </c>
      <c r="B156" s="81" t="s">
        <v>343</v>
      </c>
      <c r="C156" s="81"/>
      <c r="D156" s="82">
        <f>D157</f>
        <v>0</v>
      </c>
      <c r="E156" s="82">
        <f>E157</f>
        <v>0</v>
      </c>
    </row>
    <row r="157" spans="1:5" ht="48" hidden="1" x14ac:dyDescent="0.25">
      <c r="A157" s="24" t="s">
        <v>344</v>
      </c>
      <c r="B157" s="78" t="s">
        <v>343</v>
      </c>
      <c r="C157" s="78" t="s">
        <v>257</v>
      </c>
      <c r="D157" s="79">
        <f>D158</f>
        <v>0</v>
      </c>
      <c r="E157" s="79">
        <f>E158</f>
        <v>0</v>
      </c>
    </row>
    <row r="158" spans="1:5" hidden="1" x14ac:dyDescent="0.25">
      <c r="A158" s="25" t="s">
        <v>259</v>
      </c>
      <c r="B158" s="78" t="s">
        <v>343</v>
      </c>
      <c r="C158" s="78" t="s">
        <v>258</v>
      </c>
      <c r="D158" s="79"/>
      <c r="E158" s="79"/>
    </row>
    <row r="159" spans="1:5" ht="24" hidden="1" x14ac:dyDescent="0.25">
      <c r="A159" s="91" t="s">
        <v>227</v>
      </c>
      <c r="B159" s="70" t="s">
        <v>228</v>
      </c>
      <c r="C159" s="70"/>
      <c r="D159" s="71">
        <f>D160</f>
        <v>0</v>
      </c>
      <c r="E159" s="71">
        <f>E160</f>
        <v>0</v>
      </c>
    </row>
    <row r="160" spans="1:5" ht="24" hidden="1" x14ac:dyDescent="0.25">
      <c r="A160" s="92" t="s">
        <v>345</v>
      </c>
      <c r="B160" s="93" t="s">
        <v>346</v>
      </c>
      <c r="C160" s="93"/>
      <c r="D160" s="94">
        <f>D164+D167+D161</f>
        <v>0</v>
      </c>
      <c r="E160" s="94">
        <f>E164+E167+E161</f>
        <v>0</v>
      </c>
    </row>
    <row r="161" spans="1:5" ht="48" hidden="1" x14ac:dyDescent="0.25">
      <c r="A161" s="80" t="s">
        <v>427</v>
      </c>
      <c r="B161" s="81" t="s">
        <v>425</v>
      </c>
      <c r="C161" s="81"/>
      <c r="D161" s="82">
        <f>D162</f>
        <v>0</v>
      </c>
      <c r="E161" s="82">
        <f>E162</f>
        <v>0</v>
      </c>
    </row>
    <row r="162" spans="1:5" hidden="1" x14ac:dyDescent="0.25">
      <c r="A162" s="24" t="s">
        <v>259</v>
      </c>
      <c r="B162" s="78" t="s">
        <v>425</v>
      </c>
      <c r="C162" s="78" t="s">
        <v>257</v>
      </c>
      <c r="D162" s="79">
        <f>D163</f>
        <v>0</v>
      </c>
      <c r="E162" s="79">
        <f>E163</f>
        <v>0</v>
      </c>
    </row>
    <row r="163" spans="1:5" hidden="1" x14ac:dyDescent="0.25">
      <c r="A163" s="24" t="s">
        <v>426</v>
      </c>
      <c r="B163" s="78" t="s">
        <v>425</v>
      </c>
      <c r="C163" s="78" t="s">
        <v>258</v>
      </c>
      <c r="D163" s="79">
        <f>Пр3_вср25_26!F294</f>
        <v>0</v>
      </c>
      <c r="E163" s="79">
        <f>Пр3_вср25_26!G294</f>
        <v>0</v>
      </c>
    </row>
    <row r="164" spans="1:5" ht="24" hidden="1" x14ac:dyDescent="0.25">
      <c r="A164" s="80" t="s">
        <v>327</v>
      </c>
      <c r="B164" s="81" t="s">
        <v>328</v>
      </c>
      <c r="C164" s="81"/>
      <c r="D164" s="82">
        <f>D165</f>
        <v>0</v>
      </c>
      <c r="E164" s="82">
        <f>E165</f>
        <v>0</v>
      </c>
    </row>
    <row r="165" spans="1:5" ht="24" hidden="1" x14ac:dyDescent="0.25">
      <c r="A165" s="24" t="s">
        <v>16</v>
      </c>
      <c r="B165" s="78" t="s">
        <v>328</v>
      </c>
      <c r="C165" s="78" t="s">
        <v>17</v>
      </c>
      <c r="D165" s="79">
        <f>D166</f>
        <v>0</v>
      </c>
      <c r="E165" s="79">
        <f>E166</f>
        <v>0</v>
      </c>
    </row>
    <row r="166" spans="1:5" ht="24" hidden="1" x14ac:dyDescent="0.25">
      <c r="A166" s="25" t="s">
        <v>18</v>
      </c>
      <c r="B166" s="78" t="s">
        <v>328</v>
      </c>
      <c r="C166" s="78" t="s">
        <v>19</v>
      </c>
      <c r="D166" s="79">
        <f>Пр3_вср25_26!F297</f>
        <v>0</v>
      </c>
      <c r="E166" s="79">
        <f>Пр3_вср25_26!G297</f>
        <v>0</v>
      </c>
    </row>
    <row r="167" spans="1:5" ht="24" hidden="1" x14ac:dyDescent="0.25">
      <c r="A167" s="25" t="s">
        <v>347</v>
      </c>
      <c r="B167" s="81" t="s">
        <v>348</v>
      </c>
      <c r="C167" s="81"/>
      <c r="D167" s="82">
        <f>D168</f>
        <v>0</v>
      </c>
      <c r="E167" s="82">
        <f>E168</f>
        <v>0</v>
      </c>
    </row>
    <row r="168" spans="1:5" ht="24" hidden="1" x14ac:dyDescent="0.25">
      <c r="A168" s="25" t="s">
        <v>16</v>
      </c>
      <c r="B168" s="78" t="s">
        <v>348</v>
      </c>
      <c r="C168" s="78" t="s">
        <v>17</v>
      </c>
      <c r="D168" s="79">
        <f>D169</f>
        <v>0</v>
      </c>
      <c r="E168" s="79">
        <f>E169</f>
        <v>0</v>
      </c>
    </row>
    <row r="169" spans="1:5" ht="24" hidden="1" x14ac:dyDescent="0.25">
      <c r="A169" s="25" t="s">
        <v>18</v>
      </c>
      <c r="B169" s="78" t="s">
        <v>348</v>
      </c>
      <c r="C169" s="78" t="s">
        <v>19</v>
      </c>
      <c r="D169" s="79"/>
      <c r="E169" s="79"/>
    </row>
    <row r="170" spans="1:5" ht="48" x14ac:dyDescent="0.25">
      <c r="A170" s="69" t="s">
        <v>105</v>
      </c>
      <c r="B170" s="70" t="s">
        <v>117</v>
      </c>
      <c r="C170" s="70"/>
      <c r="D170" s="71">
        <f t="shared" ref="D170:E173" si="8">D171</f>
        <v>1056000</v>
      </c>
      <c r="E170" s="71">
        <f t="shared" si="8"/>
        <v>1056000</v>
      </c>
    </row>
    <row r="171" spans="1:5" ht="24" x14ac:dyDescent="0.25">
      <c r="A171" s="72" t="s">
        <v>349</v>
      </c>
      <c r="B171" s="73" t="s">
        <v>154</v>
      </c>
      <c r="C171" s="73"/>
      <c r="D171" s="74">
        <f t="shared" si="8"/>
        <v>1056000</v>
      </c>
      <c r="E171" s="74">
        <f t="shared" si="8"/>
        <v>1056000</v>
      </c>
    </row>
    <row r="172" spans="1:5" x14ac:dyDescent="0.25">
      <c r="A172" s="80" t="s">
        <v>104</v>
      </c>
      <c r="B172" s="81" t="s">
        <v>155</v>
      </c>
      <c r="C172" s="81"/>
      <c r="D172" s="82">
        <f t="shared" si="8"/>
        <v>1056000</v>
      </c>
      <c r="E172" s="82">
        <f t="shared" si="8"/>
        <v>1056000</v>
      </c>
    </row>
    <row r="173" spans="1:5" ht="24" x14ac:dyDescent="0.25">
      <c r="A173" s="21" t="s">
        <v>16</v>
      </c>
      <c r="B173" s="78" t="s">
        <v>155</v>
      </c>
      <c r="C173" s="78" t="s">
        <v>17</v>
      </c>
      <c r="D173" s="79">
        <f t="shared" si="8"/>
        <v>1056000</v>
      </c>
      <c r="E173" s="79">
        <f t="shared" si="8"/>
        <v>1056000</v>
      </c>
    </row>
    <row r="174" spans="1:5" ht="24" x14ac:dyDescent="0.25">
      <c r="A174" s="21" t="s">
        <v>18</v>
      </c>
      <c r="B174" s="78" t="s">
        <v>155</v>
      </c>
      <c r="C174" s="89">
        <v>240</v>
      </c>
      <c r="D174" s="79">
        <f>Пр3_вср25_26!F358</f>
        <v>1056000</v>
      </c>
      <c r="E174" s="79">
        <f>Пр3_вср25_26!G358</f>
        <v>1056000</v>
      </c>
    </row>
    <row r="175" spans="1:5" ht="24" x14ac:dyDescent="0.25">
      <c r="A175" s="69" t="s">
        <v>222</v>
      </c>
      <c r="B175" s="70" t="s">
        <v>95</v>
      </c>
      <c r="C175" s="70"/>
      <c r="D175" s="71">
        <f>D176</f>
        <v>33374778.469999999</v>
      </c>
      <c r="E175" s="71">
        <f>E176</f>
        <v>33430041.379999999</v>
      </c>
    </row>
    <row r="176" spans="1:5" ht="36" x14ac:dyDescent="0.25">
      <c r="A176" s="72" t="s">
        <v>350</v>
      </c>
      <c r="B176" s="73" t="s">
        <v>132</v>
      </c>
      <c r="C176" s="73"/>
      <c r="D176" s="74">
        <f>D180+D185+D188+D191+D194+D197+D177</f>
        <v>33374778.469999999</v>
      </c>
      <c r="E176" s="74">
        <f>E180+E185+E188+E191+E194+E197+E177</f>
        <v>33430041.379999999</v>
      </c>
    </row>
    <row r="177" spans="1:5" ht="36" hidden="1" x14ac:dyDescent="0.25">
      <c r="A177" s="80" t="s">
        <v>294</v>
      </c>
      <c r="B177" s="81" t="s">
        <v>301</v>
      </c>
      <c r="C177" s="81"/>
      <c r="D177" s="82">
        <f>D178</f>
        <v>0</v>
      </c>
      <c r="E177" s="82">
        <f>E178</f>
        <v>0</v>
      </c>
    </row>
    <row r="178" spans="1:5" ht="24" hidden="1" x14ac:dyDescent="0.25">
      <c r="A178" s="24" t="s">
        <v>16</v>
      </c>
      <c r="B178" s="20" t="s">
        <v>301</v>
      </c>
      <c r="C178" s="20" t="s">
        <v>17</v>
      </c>
      <c r="D178" s="79">
        <f>D179</f>
        <v>0</v>
      </c>
      <c r="E178" s="79">
        <f>E179</f>
        <v>0</v>
      </c>
    </row>
    <row r="179" spans="1:5" ht="24" hidden="1" x14ac:dyDescent="0.25">
      <c r="A179" s="25" t="s">
        <v>18</v>
      </c>
      <c r="B179" s="20" t="s">
        <v>301</v>
      </c>
      <c r="C179" s="20" t="s">
        <v>19</v>
      </c>
      <c r="D179" s="79">
        <f>Пр3_вср25_26!F142</f>
        <v>0</v>
      </c>
      <c r="E179" s="79">
        <f>Пр3_вср25_26!G142</f>
        <v>0</v>
      </c>
    </row>
    <row r="180" spans="1:5" x14ac:dyDescent="0.25">
      <c r="A180" s="80" t="s">
        <v>199</v>
      </c>
      <c r="B180" s="81" t="s">
        <v>133</v>
      </c>
      <c r="C180" s="81"/>
      <c r="D180" s="82">
        <f>D181+D183</f>
        <v>30000000</v>
      </c>
      <c r="E180" s="82">
        <f>E181+E183</f>
        <v>30000000</v>
      </c>
    </row>
    <row r="181" spans="1:5" ht="24" x14ac:dyDescent="0.25">
      <c r="A181" s="24" t="s">
        <v>16</v>
      </c>
      <c r="B181" s="78" t="s">
        <v>133</v>
      </c>
      <c r="C181" s="78" t="s">
        <v>17</v>
      </c>
      <c r="D181" s="79">
        <f>D182</f>
        <v>30000000</v>
      </c>
      <c r="E181" s="79">
        <f>E182</f>
        <v>30000000</v>
      </c>
    </row>
    <row r="182" spans="1:5" ht="24" x14ac:dyDescent="0.25">
      <c r="A182" s="25" t="s">
        <v>18</v>
      </c>
      <c r="B182" s="78" t="s">
        <v>133</v>
      </c>
      <c r="C182" s="78" t="s">
        <v>19</v>
      </c>
      <c r="D182" s="79">
        <f>Пр3_вср25_26!F145</f>
        <v>30000000</v>
      </c>
      <c r="E182" s="79">
        <f>Пр3_вср25_26!G145</f>
        <v>30000000</v>
      </c>
    </row>
    <row r="183" spans="1:5" hidden="1" x14ac:dyDescent="0.25">
      <c r="A183" s="25" t="s">
        <v>20</v>
      </c>
      <c r="B183" s="78" t="s">
        <v>133</v>
      </c>
      <c r="C183" s="78" t="s">
        <v>21</v>
      </c>
      <c r="D183" s="79">
        <f>D184</f>
        <v>0</v>
      </c>
      <c r="E183" s="79">
        <f>E184</f>
        <v>0</v>
      </c>
    </row>
    <row r="184" spans="1:5" hidden="1" x14ac:dyDescent="0.25">
      <c r="A184" s="32" t="s">
        <v>22</v>
      </c>
      <c r="B184" s="78" t="s">
        <v>133</v>
      </c>
      <c r="C184" s="78" t="s">
        <v>23</v>
      </c>
      <c r="D184" s="79"/>
      <c r="E184" s="79"/>
    </row>
    <row r="185" spans="1:5" x14ac:dyDescent="0.25">
      <c r="A185" s="80" t="s">
        <v>96</v>
      </c>
      <c r="B185" s="81" t="s">
        <v>134</v>
      </c>
      <c r="C185" s="81"/>
      <c r="D185" s="82">
        <f t="shared" ref="D185:E195" si="9">D186</f>
        <v>500000</v>
      </c>
      <c r="E185" s="82">
        <f t="shared" si="9"/>
        <v>500000</v>
      </c>
    </row>
    <row r="186" spans="1:5" ht="24" x14ac:dyDescent="0.25">
      <c r="A186" s="24" t="s">
        <v>16</v>
      </c>
      <c r="B186" s="78" t="s">
        <v>134</v>
      </c>
      <c r="C186" s="78" t="s">
        <v>17</v>
      </c>
      <c r="D186" s="79">
        <f t="shared" si="9"/>
        <v>500000</v>
      </c>
      <c r="E186" s="79">
        <f t="shared" si="9"/>
        <v>500000</v>
      </c>
    </row>
    <row r="187" spans="1:5" ht="24" x14ac:dyDescent="0.25">
      <c r="A187" s="25" t="s">
        <v>18</v>
      </c>
      <c r="B187" s="78" t="s">
        <v>134</v>
      </c>
      <c r="C187" s="78" t="s">
        <v>19</v>
      </c>
      <c r="D187" s="79">
        <f>Пр3_вср25_26!F148</f>
        <v>500000</v>
      </c>
      <c r="E187" s="79">
        <f>Пр3_вср25_26!G148</f>
        <v>500000</v>
      </c>
    </row>
    <row r="188" spans="1:5" x14ac:dyDescent="0.25">
      <c r="A188" s="80" t="s">
        <v>170</v>
      </c>
      <c r="B188" s="81" t="s">
        <v>171</v>
      </c>
      <c r="C188" s="81"/>
      <c r="D188" s="82">
        <f t="shared" si="9"/>
        <v>100000</v>
      </c>
      <c r="E188" s="82">
        <f t="shared" si="9"/>
        <v>100000</v>
      </c>
    </row>
    <row r="189" spans="1:5" ht="24" x14ac:dyDescent="0.25">
      <c r="A189" s="24" t="s">
        <v>16</v>
      </c>
      <c r="B189" s="78" t="s">
        <v>171</v>
      </c>
      <c r="C189" s="78" t="s">
        <v>17</v>
      </c>
      <c r="D189" s="79">
        <f t="shared" si="9"/>
        <v>100000</v>
      </c>
      <c r="E189" s="79">
        <f t="shared" si="9"/>
        <v>100000</v>
      </c>
    </row>
    <row r="190" spans="1:5" ht="24" x14ac:dyDescent="0.25">
      <c r="A190" s="25" t="s">
        <v>18</v>
      </c>
      <c r="B190" s="78" t="s">
        <v>171</v>
      </c>
      <c r="C190" s="78" t="s">
        <v>19</v>
      </c>
      <c r="D190" s="79">
        <f>Пр3_вср25_26!F151</f>
        <v>100000</v>
      </c>
      <c r="E190" s="79">
        <f>Пр3_вср25_26!G151</f>
        <v>100000</v>
      </c>
    </row>
    <row r="191" spans="1:5" ht="24" x14ac:dyDescent="0.25">
      <c r="A191" s="80" t="s">
        <v>351</v>
      </c>
      <c r="B191" s="81" t="s">
        <v>135</v>
      </c>
      <c r="C191" s="81"/>
      <c r="D191" s="82">
        <f t="shared" si="9"/>
        <v>2674778.4700000002</v>
      </c>
      <c r="E191" s="82">
        <f t="shared" si="9"/>
        <v>2730041.38</v>
      </c>
    </row>
    <row r="192" spans="1:5" ht="24" x14ac:dyDescent="0.25">
      <c r="A192" s="24" t="s">
        <v>16</v>
      </c>
      <c r="B192" s="78" t="s">
        <v>135</v>
      </c>
      <c r="C192" s="78" t="s">
        <v>17</v>
      </c>
      <c r="D192" s="79">
        <f>D193</f>
        <v>2674778.4700000002</v>
      </c>
      <c r="E192" s="79">
        <f>E193</f>
        <v>2730041.38</v>
      </c>
    </row>
    <row r="193" spans="1:5" ht="24" x14ac:dyDescent="0.25">
      <c r="A193" s="25" t="s">
        <v>18</v>
      </c>
      <c r="B193" s="78" t="s">
        <v>135</v>
      </c>
      <c r="C193" s="78" t="s">
        <v>19</v>
      </c>
      <c r="D193" s="79">
        <f>Пр3_вср25_26!F154</f>
        <v>2674778.4700000002</v>
      </c>
      <c r="E193" s="79">
        <f>Пр3_вср25_26!G154</f>
        <v>2730041.38</v>
      </c>
    </row>
    <row r="194" spans="1:5" x14ac:dyDescent="0.25">
      <c r="A194" s="80" t="s">
        <v>97</v>
      </c>
      <c r="B194" s="81" t="s">
        <v>136</v>
      </c>
      <c r="C194" s="81"/>
      <c r="D194" s="82">
        <f t="shared" si="9"/>
        <v>100000</v>
      </c>
      <c r="E194" s="82">
        <f t="shared" si="9"/>
        <v>100000</v>
      </c>
    </row>
    <row r="195" spans="1:5" ht="24" x14ac:dyDescent="0.25">
      <c r="A195" s="24" t="s">
        <v>16</v>
      </c>
      <c r="B195" s="78" t="s">
        <v>136</v>
      </c>
      <c r="C195" s="78" t="s">
        <v>17</v>
      </c>
      <c r="D195" s="79">
        <f t="shared" si="9"/>
        <v>100000</v>
      </c>
      <c r="E195" s="79">
        <f t="shared" si="9"/>
        <v>100000</v>
      </c>
    </row>
    <row r="196" spans="1:5" ht="24" x14ac:dyDescent="0.25">
      <c r="A196" s="25" t="s">
        <v>18</v>
      </c>
      <c r="B196" s="78" t="s">
        <v>136</v>
      </c>
      <c r="C196" s="78" t="s">
        <v>19</v>
      </c>
      <c r="D196" s="79">
        <f>Пр3_вср25_26!F157</f>
        <v>100000</v>
      </c>
      <c r="E196" s="79">
        <f>Пр3_вср25_26!G157</f>
        <v>100000</v>
      </c>
    </row>
    <row r="197" spans="1:5" ht="36" hidden="1" x14ac:dyDescent="0.25">
      <c r="A197" s="95" t="s">
        <v>352</v>
      </c>
      <c r="B197" s="81" t="s">
        <v>279</v>
      </c>
      <c r="C197" s="81"/>
      <c r="D197" s="82">
        <f>D198</f>
        <v>0</v>
      </c>
      <c r="E197" s="82">
        <f>E198</f>
        <v>0</v>
      </c>
    </row>
    <row r="198" spans="1:5" ht="24" hidden="1" x14ac:dyDescent="0.25">
      <c r="A198" s="24" t="s">
        <v>16</v>
      </c>
      <c r="B198" s="78" t="s">
        <v>279</v>
      </c>
      <c r="C198" s="78" t="s">
        <v>17</v>
      </c>
      <c r="D198" s="79">
        <f>D199</f>
        <v>0</v>
      </c>
      <c r="E198" s="79">
        <f>E199</f>
        <v>0</v>
      </c>
    </row>
    <row r="199" spans="1:5" ht="24" hidden="1" x14ac:dyDescent="0.25">
      <c r="A199" s="25" t="s">
        <v>18</v>
      </c>
      <c r="B199" s="78" t="s">
        <v>279</v>
      </c>
      <c r="C199" s="78" t="s">
        <v>19</v>
      </c>
      <c r="D199" s="79">
        <f>Пр3_вср25_26!F160</f>
        <v>0</v>
      </c>
      <c r="E199" s="79">
        <f>Пр3_вср25_26!G160</f>
        <v>0</v>
      </c>
    </row>
    <row r="200" spans="1:5" ht="36" x14ac:dyDescent="0.25">
      <c r="A200" s="69" t="s">
        <v>253</v>
      </c>
      <c r="B200" s="70" t="s">
        <v>92</v>
      </c>
      <c r="C200" s="70"/>
      <c r="D200" s="71">
        <f>D201+D214+D218+D222</f>
        <v>4350000</v>
      </c>
      <c r="E200" s="71">
        <f>E201+E214+E218+E222</f>
        <v>4350000</v>
      </c>
    </row>
    <row r="201" spans="1:5" ht="24" x14ac:dyDescent="0.25">
      <c r="A201" s="72" t="s">
        <v>200</v>
      </c>
      <c r="B201" s="73" t="s">
        <v>201</v>
      </c>
      <c r="C201" s="73"/>
      <c r="D201" s="74">
        <f>D208+D202+D205+D211</f>
        <v>1000000</v>
      </c>
      <c r="E201" s="74">
        <f>E208+E202+E205+E211</f>
        <v>1000000</v>
      </c>
    </row>
    <row r="202" spans="1:5" ht="24" hidden="1" x14ac:dyDescent="0.25">
      <c r="A202" s="80" t="s">
        <v>340</v>
      </c>
      <c r="B202" s="81" t="s">
        <v>353</v>
      </c>
      <c r="C202" s="81"/>
      <c r="D202" s="82">
        <f>D203</f>
        <v>0</v>
      </c>
      <c r="E202" s="82">
        <f>E203</f>
        <v>0</v>
      </c>
    </row>
    <row r="203" spans="1:5" ht="24" hidden="1" x14ac:dyDescent="0.25">
      <c r="A203" s="24" t="s">
        <v>16</v>
      </c>
      <c r="B203" s="78" t="s">
        <v>353</v>
      </c>
      <c r="C203" s="89">
        <v>200</v>
      </c>
      <c r="D203" s="79">
        <f>D204</f>
        <v>0</v>
      </c>
      <c r="E203" s="79">
        <f>E204</f>
        <v>0</v>
      </c>
    </row>
    <row r="204" spans="1:5" ht="24" hidden="1" x14ac:dyDescent="0.25">
      <c r="A204" s="25" t="s">
        <v>18</v>
      </c>
      <c r="B204" s="78" t="s">
        <v>353</v>
      </c>
      <c r="C204" s="89">
        <v>240</v>
      </c>
      <c r="D204" s="79"/>
      <c r="E204" s="79"/>
    </row>
    <row r="205" spans="1:5" ht="24" hidden="1" x14ac:dyDescent="0.25">
      <c r="A205" s="80" t="s">
        <v>300</v>
      </c>
      <c r="B205" s="81" t="s">
        <v>354</v>
      </c>
      <c r="C205" s="81"/>
      <c r="D205" s="82">
        <f>D206</f>
        <v>0</v>
      </c>
      <c r="E205" s="82">
        <f>E206</f>
        <v>0</v>
      </c>
    </row>
    <row r="206" spans="1:5" ht="24" hidden="1" x14ac:dyDescent="0.25">
      <c r="A206" s="24" t="s">
        <v>16</v>
      </c>
      <c r="B206" s="78" t="s">
        <v>354</v>
      </c>
      <c r="C206" s="89">
        <v>200</v>
      </c>
      <c r="D206" s="79">
        <f>D207</f>
        <v>0</v>
      </c>
      <c r="E206" s="79">
        <f>E207</f>
        <v>0</v>
      </c>
    </row>
    <row r="207" spans="1:5" ht="24" hidden="1" x14ac:dyDescent="0.25">
      <c r="A207" s="25" t="s">
        <v>18</v>
      </c>
      <c r="B207" s="78" t="s">
        <v>354</v>
      </c>
      <c r="C207" s="89">
        <v>240</v>
      </c>
      <c r="D207" s="79"/>
      <c r="E207" s="79"/>
    </row>
    <row r="208" spans="1:5" x14ac:dyDescent="0.25">
      <c r="A208" s="80" t="s">
        <v>182</v>
      </c>
      <c r="B208" s="81" t="s">
        <v>122</v>
      </c>
      <c r="C208" s="81"/>
      <c r="D208" s="82">
        <f>D209</f>
        <v>1000000</v>
      </c>
      <c r="E208" s="82">
        <f>E209</f>
        <v>1000000</v>
      </c>
    </row>
    <row r="209" spans="1:5" ht="24" x14ac:dyDescent="0.25">
      <c r="A209" s="21" t="s">
        <v>16</v>
      </c>
      <c r="B209" s="78" t="s">
        <v>122</v>
      </c>
      <c r="C209" s="89">
        <v>200</v>
      </c>
      <c r="D209" s="79">
        <f>D210</f>
        <v>1000000</v>
      </c>
      <c r="E209" s="79">
        <f>E210</f>
        <v>1000000</v>
      </c>
    </row>
    <row r="210" spans="1:5" ht="24" x14ac:dyDescent="0.25">
      <c r="A210" s="96" t="s">
        <v>18</v>
      </c>
      <c r="B210" s="78" t="s">
        <v>122</v>
      </c>
      <c r="C210" s="89">
        <v>240</v>
      </c>
      <c r="D210" s="79">
        <f>Пр3_вср25_26!F65</f>
        <v>1000000</v>
      </c>
      <c r="E210" s="79">
        <f>Пр3_вср25_26!G65</f>
        <v>1000000</v>
      </c>
    </row>
    <row r="211" spans="1:5" ht="24" hidden="1" x14ac:dyDescent="0.25">
      <c r="A211" s="80" t="s">
        <v>355</v>
      </c>
      <c r="B211" s="81" t="s">
        <v>356</v>
      </c>
      <c r="C211" s="81"/>
      <c r="D211" s="82">
        <f>D212</f>
        <v>0</v>
      </c>
      <c r="E211" s="82">
        <f>E212</f>
        <v>0</v>
      </c>
    </row>
    <row r="212" spans="1:5" ht="24" hidden="1" x14ac:dyDescent="0.25">
      <c r="A212" s="21" t="s">
        <v>16</v>
      </c>
      <c r="B212" s="78" t="s">
        <v>356</v>
      </c>
      <c r="C212" s="89">
        <v>200</v>
      </c>
      <c r="D212" s="79">
        <f>D213</f>
        <v>0</v>
      </c>
      <c r="E212" s="79">
        <f>E213</f>
        <v>0</v>
      </c>
    </row>
    <row r="213" spans="1:5" ht="24" hidden="1" x14ac:dyDescent="0.25">
      <c r="A213" s="96" t="s">
        <v>18</v>
      </c>
      <c r="B213" s="78" t="s">
        <v>356</v>
      </c>
      <c r="C213" s="89">
        <v>240</v>
      </c>
      <c r="D213" s="79"/>
      <c r="E213" s="79"/>
    </row>
    <row r="214" spans="1:5" ht="36" x14ac:dyDescent="0.25">
      <c r="A214" s="72" t="s">
        <v>202</v>
      </c>
      <c r="B214" s="73" t="s">
        <v>184</v>
      </c>
      <c r="C214" s="73"/>
      <c r="D214" s="74">
        <f t="shared" ref="D214:E216" si="10">D215</f>
        <v>1100000</v>
      </c>
      <c r="E214" s="74">
        <f t="shared" si="10"/>
        <v>1100000</v>
      </c>
    </row>
    <row r="215" spans="1:5" x14ac:dyDescent="0.25">
      <c r="A215" s="80" t="s">
        <v>183</v>
      </c>
      <c r="B215" s="81" t="s">
        <v>185</v>
      </c>
      <c r="C215" s="81"/>
      <c r="D215" s="82">
        <f t="shared" si="10"/>
        <v>1100000</v>
      </c>
      <c r="E215" s="82">
        <f t="shared" si="10"/>
        <v>1100000</v>
      </c>
    </row>
    <row r="216" spans="1:5" ht="24" x14ac:dyDescent="0.25">
      <c r="A216" s="21" t="s">
        <v>16</v>
      </c>
      <c r="B216" s="78" t="s">
        <v>185</v>
      </c>
      <c r="C216" s="89">
        <v>200</v>
      </c>
      <c r="D216" s="79">
        <f t="shared" si="10"/>
        <v>1100000</v>
      </c>
      <c r="E216" s="79">
        <f t="shared" si="10"/>
        <v>1100000</v>
      </c>
    </row>
    <row r="217" spans="1:5" ht="24" x14ac:dyDescent="0.25">
      <c r="A217" s="96" t="s">
        <v>18</v>
      </c>
      <c r="B217" s="78" t="s">
        <v>185</v>
      </c>
      <c r="C217" s="89">
        <v>240</v>
      </c>
      <c r="D217" s="79">
        <f>Пр3_вср25_26!F69</f>
        <v>1100000</v>
      </c>
      <c r="E217" s="79">
        <f>Пр3_вср25_26!G69</f>
        <v>1100000</v>
      </c>
    </row>
    <row r="218" spans="1:5" ht="24" x14ac:dyDescent="0.25">
      <c r="A218" s="72" t="s">
        <v>204</v>
      </c>
      <c r="B218" s="73" t="s">
        <v>203</v>
      </c>
      <c r="C218" s="73"/>
      <c r="D218" s="74">
        <f t="shared" ref="D218:E220" si="11">D219</f>
        <v>1250000</v>
      </c>
      <c r="E218" s="74">
        <f t="shared" si="11"/>
        <v>1250000</v>
      </c>
    </row>
    <row r="219" spans="1:5" x14ac:dyDescent="0.25">
      <c r="A219" s="80" t="s">
        <v>186</v>
      </c>
      <c r="B219" s="81" t="s">
        <v>187</v>
      </c>
      <c r="C219" s="81"/>
      <c r="D219" s="82">
        <f t="shared" si="11"/>
        <v>1250000</v>
      </c>
      <c r="E219" s="82">
        <f t="shared" si="11"/>
        <v>1250000</v>
      </c>
    </row>
    <row r="220" spans="1:5" ht="24" x14ac:dyDescent="0.25">
      <c r="A220" s="21" t="s">
        <v>16</v>
      </c>
      <c r="B220" s="78" t="s">
        <v>187</v>
      </c>
      <c r="C220" s="89">
        <v>200</v>
      </c>
      <c r="D220" s="79">
        <f t="shared" si="11"/>
        <v>1250000</v>
      </c>
      <c r="E220" s="79">
        <f t="shared" si="11"/>
        <v>1250000</v>
      </c>
    </row>
    <row r="221" spans="1:5" ht="24" x14ac:dyDescent="0.25">
      <c r="A221" s="31" t="s">
        <v>18</v>
      </c>
      <c r="B221" s="78" t="s">
        <v>187</v>
      </c>
      <c r="C221" s="89">
        <v>240</v>
      </c>
      <c r="D221" s="79">
        <f>Пр3_вср25_26!F73</f>
        <v>1250000</v>
      </c>
      <c r="E221" s="79">
        <f>Пр3_вср25_26!G73</f>
        <v>1250000</v>
      </c>
    </row>
    <row r="222" spans="1:5" ht="24" x14ac:dyDescent="0.25">
      <c r="A222" s="72" t="s">
        <v>205</v>
      </c>
      <c r="B222" s="73" t="s">
        <v>206</v>
      </c>
      <c r="C222" s="73"/>
      <c r="D222" s="74">
        <f>D223</f>
        <v>1000000</v>
      </c>
      <c r="E222" s="74">
        <f>E223</f>
        <v>1000000</v>
      </c>
    </row>
    <row r="223" spans="1:5" x14ac:dyDescent="0.25">
      <c r="A223" s="80" t="s">
        <v>188</v>
      </c>
      <c r="B223" s="81" t="s">
        <v>189</v>
      </c>
      <c r="C223" s="81"/>
      <c r="D223" s="82">
        <f>D224+D228+D226</f>
        <v>1000000</v>
      </c>
      <c r="E223" s="82">
        <f>E224+E228+E226</f>
        <v>1000000</v>
      </c>
    </row>
    <row r="224" spans="1:5" ht="24" x14ac:dyDescent="0.25">
      <c r="A224" s="21" t="s">
        <v>16</v>
      </c>
      <c r="B224" s="100" t="s">
        <v>189</v>
      </c>
      <c r="C224" s="89">
        <v>200</v>
      </c>
      <c r="D224" s="79">
        <f t="shared" ref="D224:E224" si="12">D225</f>
        <v>1000000</v>
      </c>
      <c r="E224" s="79">
        <f t="shared" si="12"/>
        <v>1000000</v>
      </c>
    </row>
    <row r="225" spans="1:5" ht="24" x14ac:dyDescent="0.25">
      <c r="A225" s="31" t="s">
        <v>18</v>
      </c>
      <c r="B225" s="100" t="s">
        <v>189</v>
      </c>
      <c r="C225" s="89">
        <v>240</v>
      </c>
      <c r="D225" s="79">
        <f>Пр3_вср25_26!F77</f>
        <v>1000000</v>
      </c>
      <c r="E225" s="79">
        <f>Пр3_вср25_26!G77</f>
        <v>1000000</v>
      </c>
    </row>
    <row r="226" spans="1:5" hidden="1" x14ac:dyDescent="0.25">
      <c r="A226" s="184" t="s">
        <v>63</v>
      </c>
      <c r="B226" s="100" t="s">
        <v>189</v>
      </c>
      <c r="C226" s="89">
        <v>300</v>
      </c>
      <c r="D226" s="79">
        <f>D227</f>
        <v>0</v>
      </c>
      <c r="E226" s="79">
        <f>E227</f>
        <v>0</v>
      </c>
    </row>
    <row r="227" spans="1:5" hidden="1" x14ac:dyDescent="0.25">
      <c r="A227" s="184" t="s">
        <v>64</v>
      </c>
      <c r="B227" s="100" t="s">
        <v>189</v>
      </c>
      <c r="C227" s="89">
        <v>360</v>
      </c>
      <c r="D227" s="79">
        <f>Пр3_вср25_26!F79</f>
        <v>0</v>
      </c>
      <c r="E227" s="79">
        <f>Пр3_вср25_26!G79</f>
        <v>0</v>
      </c>
    </row>
    <row r="228" spans="1:5" hidden="1" x14ac:dyDescent="0.25">
      <c r="A228" s="17" t="s">
        <v>20</v>
      </c>
      <c r="B228" s="100" t="s">
        <v>189</v>
      </c>
      <c r="C228" s="89">
        <v>800</v>
      </c>
      <c r="D228" s="79">
        <f>D229</f>
        <v>0</v>
      </c>
      <c r="E228" s="79">
        <f>E229</f>
        <v>0</v>
      </c>
    </row>
    <row r="229" spans="1:5" hidden="1" x14ac:dyDescent="0.25">
      <c r="A229" s="17" t="s">
        <v>22</v>
      </c>
      <c r="B229" s="100" t="s">
        <v>189</v>
      </c>
      <c r="C229" s="89">
        <v>850</v>
      </c>
      <c r="D229" s="79">
        <f>Пр3_вср25_26!F81</f>
        <v>0</v>
      </c>
      <c r="E229" s="79">
        <f>Пр3_вср25_26!G81</f>
        <v>0</v>
      </c>
    </row>
    <row r="230" spans="1:5" ht="24" x14ac:dyDescent="0.25">
      <c r="A230" s="69" t="s">
        <v>87</v>
      </c>
      <c r="B230" s="70" t="s">
        <v>88</v>
      </c>
      <c r="C230" s="70"/>
      <c r="D230" s="71">
        <f>D231</f>
        <v>1500000</v>
      </c>
      <c r="E230" s="71">
        <f>E231</f>
        <v>1300000</v>
      </c>
    </row>
    <row r="231" spans="1:5" ht="24" x14ac:dyDescent="0.25">
      <c r="A231" s="72" t="s">
        <v>160</v>
      </c>
      <c r="B231" s="73" t="s">
        <v>123</v>
      </c>
      <c r="C231" s="73"/>
      <c r="D231" s="74">
        <f>D232+D235+D238+D241+D247+D250+D244</f>
        <v>1500000</v>
      </c>
      <c r="E231" s="74">
        <f>E232+E235+E238+E241+E247+E250+E244</f>
        <v>1300000</v>
      </c>
    </row>
    <row r="232" spans="1:5" x14ac:dyDescent="0.25">
      <c r="A232" s="80" t="s">
        <v>89</v>
      </c>
      <c r="B232" s="81" t="s">
        <v>175</v>
      </c>
      <c r="C232" s="81"/>
      <c r="D232" s="82">
        <f>D233</f>
        <v>150000</v>
      </c>
      <c r="E232" s="82">
        <f>E233</f>
        <v>150000</v>
      </c>
    </row>
    <row r="233" spans="1:5" ht="24" x14ac:dyDescent="0.25">
      <c r="A233" s="21" t="s">
        <v>16</v>
      </c>
      <c r="B233" s="78" t="s">
        <v>175</v>
      </c>
      <c r="C233" s="89">
        <v>200</v>
      </c>
      <c r="D233" s="79">
        <f>D234</f>
        <v>150000</v>
      </c>
      <c r="E233" s="79">
        <f>E234</f>
        <v>150000</v>
      </c>
    </row>
    <row r="234" spans="1:5" ht="24" x14ac:dyDescent="0.25">
      <c r="A234" s="21" t="s">
        <v>18</v>
      </c>
      <c r="B234" s="78" t="s">
        <v>175</v>
      </c>
      <c r="C234" s="89">
        <v>240</v>
      </c>
      <c r="D234" s="79">
        <f>Пр3_вср25_26!F229</f>
        <v>150000</v>
      </c>
      <c r="E234" s="79">
        <f>Пр3_вср25_26!G229</f>
        <v>150000</v>
      </c>
    </row>
    <row r="235" spans="1:5" x14ac:dyDescent="0.25">
      <c r="A235" s="80" t="s">
        <v>90</v>
      </c>
      <c r="B235" s="81" t="s">
        <v>176</v>
      </c>
      <c r="C235" s="81"/>
      <c r="D235" s="82">
        <f>D236</f>
        <v>250000</v>
      </c>
      <c r="E235" s="82">
        <f>E236</f>
        <v>250000</v>
      </c>
    </row>
    <row r="236" spans="1:5" ht="24" x14ac:dyDescent="0.25">
      <c r="A236" s="21" t="s">
        <v>16</v>
      </c>
      <c r="B236" s="78" t="s">
        <v>176</v>
      </c>
      <c r="C236" s="89">
        <v>200</v>
      </c>
      <c r="D236" s="79">
        <f>D237</f>
        <v>250000</v>
      </c>
      <c r="E236" s="79">
        <f>E237</f>
        <v>250000</v>
      </c>
    </row>
    <row r="237" spans="1:5" ht="24" x14ac:dyDescent="0.25">
      <c r="A237" s="21" t="s">
        <v>18</v>
      </c>
      <c r="B237" s="78" t="s">
        <v>176</v>
      </c>
      <c r="C237" s="89">
        <v>240</v>
      </c>
      <c r="D237" s="79">
        <f>Пр3_вср25_26!F174</f>
        <v>250000</v>
      </c>
      <c r="E237" s="79">
        <f>Пр3_вср25_26!G174</f>
        <v>250000</v>
      </c>
    </row>
    <row r="238" spans="1:5" ht="24" x14ac:dyDescent="0.25">
      <c r="A238" s="80" t="s">
        <v>197</v>
      </c>
      <c r="B238" s="81" t="s">
        <v>196</v>
      </c>
      <c r="C238" s="81"/>
      <c r="D238" s="82">
        <f>D239</f>
        <v>300000</v>
      </c>
      <c r="E238" s="82">
        <f>E239</f>
        <v>300000</v>
      </c>
    </row>
    <row r="239" spans="1:5" ht="24" x14ac:dyDescent="0.25">
      <c r="A239" s="21" t="s">
        <v>16</v>
      </c>
      <c r="B239" s="78" t="s">
        <v>196</v>
      </c>
      <c r="C239" s="89">
        <v>200</v>
      </c>
      <c r="D239" s="79">
        <f>D240</f>
        <v>300000</v>
      </c>
      <c r="E239" s="79">
        <f>E240</f>
        <v>300000</v>
      </c>
    </row>
    <row r="240" spans="1:5" ht="24" x14ac:dyDescent="0.25">
      <c r="A240" s="21" t="s">
        <v>18</v>
      </c>
      <c r="B240" s="78" t="s">
        <v>196</v>
      </c>
      <c r="C240" s="89">
        <v>240</v>
      </c>
      <c r="D240" s="79">
        <f>Пр3_вср25_26!F177</f>
        <v>300000</v>
      </c>
      <c r="E240" s="79">
        <f>Пр3_вср25_26!G177</f>
        <v>300000</v>
      </c>
    </row>
    <row r="241" spans="1:5" ht="24" x14ac:dyDescent="0.25">
      <c r="A241" s="80" t="s">
        <v>91</v>
      </c>
      <c r="B241" s="81" t="s">
        <v>177</v>
      </c>
      <c r="C241" s="81"/>
      <c r="D241" s="82">
        <f>D242</f>
        <v>800000</v>
      </c>
      <c r="E241" s="82">
        <f>E242</f>
        <v>600000</v>
      </c>
    </row>
    <row r="242" spans="1:5" ht="24" x14ac:dyDescent="0.25">
      <c r="A242" s="21" t="s">
        <v>16</v>
      </c>
      <c r="B242" s="78" t="s">
        <v>177</v>
      </c>
      <c r="C242" s="89">
        <v>200</v>
      </c>
      <c r="D242" s="79">
        <f>D243</f>
        <v>800000</v>
      </c>
      <c r="E242" s="79">
        <f>E243</f>
        <v>600000</v>
      </c>
    </row>
    <row r="243" spans="1:5" ht="24" x14ac:dyDescent="0.25">
      <c r="A243" s="21" t="s">
        <v>18</v>
      </c>
      <c r="B243" s="78" t="s">
        <v>177</v>
      </c>
      <c r="C243" s="89">
        <v>240</v>
      </c>
      <c r="D243" s="79">
        <f>Пр3_вср25_26!F180</f>
        <v>800000</v>
      </c>
      <c r="E243" s="79">
        <f>Пр3_вср25_26!G180</f>
        <v>600000</v>
      </c>
    </row>
    <row r="244" spans="1:5" ht="48" hidden="1" x14ac:dyDescent="0.25">
      <c r="A244" s="80" t="s">
        <v>254</v>
      </c>
      <c r="B244" s="81" t="s">
        <v>255</v>
      </c>
      <c r="C244" s="81"/>
      <c r="D244" s="82">
        <f>D245</f>
        <v>0</v>
      </c>
      <c r="E244" s="82">
        <f>E245</f>
        <v>0</v>
      </c>
    </row>
    <row r="245" spans="1:5" ht="24" hidden="1" x14ac:dyDescent="0.25">
      <c r="A245" s="24" t="s">
        <v>16</v>
      </c>
      <c r="B245" s="78" t="s">
        <v>255</v>
      </c>
      <c r="C245" s="89" t="s">
        <v>17</v>
      </c>
      <c r="D245" s="79">
        <f>D246</f>
        <v>0</v>
      </c>
      <c r="E245" s="79">
        <f>E246</f>
        <v>0</v>
      </c>
    </row>
    <row r="246" spans="1:5" ht="24" hidden="1" x14ac:dyDescent="0.25">
      <c r="A246" s="25" t="s">
        <v>18</v>
      </c>
      <c r="B246" s="78" t="s">
        <v>255</v>
      </c>
      <c r="C246" s="89" t="s">
        <v>19</v>
      </c>
      <c r="D246" s="79">
        <f>Пр3_вср25_26!F183</f>
        <v>0</v>
      </c>
      <c r="E246" s="79">
        <f>Пр3_вср25_26!G183</f>
        <v>0</v>
      </c>
    </row>
    <row r="247" spans="1:5" ht="100.5" hidden="1" customHeight="1" x14ac:dyDescent="0.25">
      <c r="A247" s="80" t="s">
        <v>357</v>
      </c>
      <c r="B247" s="84" t="s">
        <v>409</v>
      </c>
      <c r="C247" s="81"/>
      <c r="D247" s="82">
        <f>D248</f>
        <v>0</v>
      </c>
      <c r="E247" s="82">
        <f>E248</f>
        <v>0</v>
      </c>
    </row>
    <row r="248" spans="1:5" ht="24" hidden="1" x14ac:dyDescent="0.25">
      <c r="A248" s="24" t="s">
        <v>16</v>
      </c>
      <c r="B248" s="78" t="s">
        <v>405</v>
      </c>
      <c r="C248" s="78" t="s">
        <v>17</v>
      </c>
      <c r="D248" s="79">
        <f>D249</f>
        <v>0</v>
      </c>
      <c r="E248" s="79">
        <f>E249</f>
        <v>0</v>
      </c>
    </row>
    <row r="249" spans="1:5" ht="24" hidden="1" x14ac:dyDescent="0.25">
      <c r="A249" s="25" t="s">
        <v>18</v>
      </c>
      <c r="B249" s="78" t="s">
        <v>405</v>
      </c>
      <c r="C249" s="78" t="s">
        <v>19</v>
      </c>
      <c r="D249" s="79">
        <f>Пр3_вср25_26!F186</f>
        <v>0</v>
      </c>
      <c r="E249" s="79">
        <f>Пр3_вср25_26!G186</f>
        <v>0</v>
      </c>
    </row>
    <row r="250" spans="1:5" ht="36" hidden="1" x14ac:dyDescent="0.25">
      <c r="A250" s="80" t="s">
        <v>224</v>
      </c>
      <c r="B250" s="84" t="s">
        <v>251</v>
      </c>
      <c r="C250" s="81"/>
      <c r="D250" s="82">
        <f>D251</f>
        <v>0</v>
      </c>
      <c r="E250" s="82">
        <f>E251</f>
        <v>0</v>
      </c>
    </row>
    <row r="251" spans="1:5" ht="24" hidden="1" x14ac:dyDescent="0.25">
      <c r="A251" s="24" t="s">
        <v>16</v>
      </c>
      <c r="B251" s="143" t="s">
        <v>251</v>
      </c>
      <c r="C251" s="143" t="s">
        <v>17</v>
      </c>
      <c r="D251" s="79">
        <f>D252</f>
        <v>0</v>
      </c>
      <c r="E251" s="79">
        <f>E252</f>
        <v>0</v>
      </c>
    </row>
    <row r="252" spans="1:5" ht="24" hidden="1" x14ac:dyDescent="0.25">
      <c r="A252" s="25" t="s">
        <v>18</v>
      </c>
      <c r="B252" s="143" t="s">
        <v>251</v>
      </c>
      <c r="C252" s="143" t="s">
        <v>19</v>
      </c>
      <c r="D252" s="79">
        <f>Пр3_вср25_26!F189</f>
        <v>0</v>
      </c>
      <c r="E252" s="79">
        <f>Пр3_вср25_26!G189</f>
        <v>0</v>
      </c>
    </row>
    <row r="253" spans="1:5" ht="48" hidden="1" x14ac:dyDescent="0.25">
      <c r="A253" s="69" t="s">
        <v>287</v>
      </c>
      <c r="B253" s="70" t="s">
        <v>288</v>
      </c>
      <c r="C253" s="70"/>
      <c r="D253" s="71">
        <f>D254</f>
        <v>0</v>
      </c>
      <c r="E253" s="71">
        <f>E254</f>
        <v>0</v>
      </c>
    </row>
    <row r="254" spans="1:5" ht="24" hidden="1" x14ac:dyDescent="0.25">
      <c r="A254" s="72" t="s">
        <v>289</v>
      </c>
      <c r="B254" s="73" t="s">
        <v>290</v>
      </c>
      <c r="C254" s="73"/>
      <c r="D254" s="74">
        <f>D255+D264+D267+D270+D273+D282+D276+D279+D261</f>
        <v>0</v>
      </c>
      <c r="E254" s="74">
        <f>E255+E264+E267+E270+E273+E282+E276+E279+E261</f>
        <v>0</v>
      </c>
    </row>
    <row r="255" spans="1:5" ht="36" hidden="1" x14ac:dyDescent="0.25">
      <c r="A255" s="80" t="s">
        <v>294</v>
      </c>
      <c r="B255" s="81" t="s">
        <v>306</v>
      </c>
      <c r="C255" s="81"/>
      <c r="D255" s="82">
        <f>D256</f>
        <v>0</v>
      </c>
      <c r="E255" s="82">
        <f>E256</f>
        <v>0</v>
      </c>
    </row>
    <row r="256" spans="1:5" ht="24" hidden="1" x14ac:dyDescent="0.25">
      <c r="A256" s="24" t="s">
        <v>32</v>
      </c>
      <c r="B256" s="78" t="s">
        <v>306</v>
      </c>
      <c r="C256" s="78" t="s">
        <v>17</v>
      </c>
      <c r="D256" s="79">
        <f>D257</f>
        <v>0</v>
      </c>
      <c r="E256" s="79">
        <f>E257</f>
        <v>0</v>
      </c>
    </row>
    <row r="257" spans="1:5" ht="24" hidden="1" x14ac:dyDescent="0.25">
      <c r="A257" s="29" t="s">
        <v>18</v>
      </c>
      <c r="B257" s="78" t="s">
        <v>306</v>
      </c>
      <c r="C257" s="78" t="s">
        <v>19</v>
      </c>
      <c r="D257" s="79">
        <f>Пр3_вср25_26!F254</f>
        <v>0</v>
      </c>
      <c r="E257" s="79">
        <f>Пр3_вср25_26!G254</f>
        <v>0</v>
      </c>
    </row>
    <row r="258" spans="1:5" hidden="1" x14ac:dyDescent="0.25">
      <c r="A258" s="80" t="s">
        <v>358</v>
      </c>
      <c r="B258" s="81" t="s">
        <v>359</v>
      </c>
      <c r="C258" s="81"/>
      <c r="D258" s="82">
        <f>D259</f>
        <v>0</v>
      </c>
      <c r="E258" s="82">
        <f>E259</f>
        <v>0</v>
      </c>
    </row>
    <row r="259" spans="1:5" ht="24" hidden="1" x14ac:dyDescent="0.25">
      <c r="A259" s="24" t="s">
        <v>32</v>
      </c>
      <c r="B259" s="78" t="s">
        <v>359</v>
      </c>
      <c r="C259" s="78" t="s">
        <v>17</v>
      </c>
      <c r="D259" s="79">
        <f>D260</f>
        <v>0</v>
      </c>
      <c r="E259" s="79">
        <f>E260</f>
        <v>0</v>
      </c>
    </row>
    <row r="260" spans="1:5" ht="24" hidden="1" x14ac:dyDescent="0.25">
      <c r="A260" s="29" t="s">
        <v>18</v>
      </c>
      <c r="B260" s="78" t="s">
        <v>359</v>
      </c>
      <c r="C260" s="78" t="s">
        <v>19</v>
      </c>
      <c r="D260" s="79"/>
      <c r="E260" s="79"/>
    </row>
    <row r="261" spans="1:5" hidden="1" x14ac:dyDescent="0.25">
      <c r="A261" s="80" t="s">
        <v>96</v>
      </c>
      <c r="B261" s="81" t="s">
        <v>435</v>
      </c>
      <c r="C261" s="81"/>
      <c r="D261" s="82">
        <f>D262</f>
        <v>0</v>
      </c>
      <c r="E261" s="82">
        <f>E262</f>
        <v>0</v>
      </c>
    </row>
    <row r="262" spans="1:5" ht="24" hidden="1" x14ac:dyDescent="0.25">
      <c r="A262" s="24" t="s">
        <v>16</v>
      </c>
      <c r="B262" s="78" t="s">
        <v>435</v>
      </c>
      <c r="C262" s="78" t="s">
        <v>17</v>
      </c>
      <c r="D262" s="79">
        <f>D263</f>
        <v>0</v>
      </c>
      <c r="E262" s="79">
        <f>E263</f>
        <v>0</v>
      </c>
    </row>
    <row r="263" spans="1:5" ht="24" hidden="1" x14ac:dyDescent="0.25">
      <c r="A263" s="25" t="s">
        <v>18</v>
      </c>
      <c r="B263" s="78" t="s">
        <v>435</v>
      </c>
      <c r="C263" s="78" t="s">
        <v>19</v>
      </c>
      <c r="D263" s="79">
        <f>Пр3_вср25_26!F165</f>
        <v>0</v>
      </c>
      <c r="E263" s="79">
        <f>Пр3_вср25_26!G165</f>
        <v>0</v>
      </c>
    </row>
    <row r="264" spans="1:5" hidden="1" x14ac:dyDescent="0.25">
      <c r="A264" s="80" t="s">
        <v>411</v>
      </c>
      <c r="B264" s="81" t="s">
        <v>410</v>
      </c>
      <c r="C264" s="81"/>
      <c r="D264" s="82">
        <f>D265</f>
        <v>0</v>
      </c>
      <c r="E264" s="82">
        <f>E265</f>
        <v>0</v>
      </c>
    </row>
    <row r="265" spans="1:5" ht="24" hidden="1" x14ac:dyDescent="0.25">
      <c r="A265" s="24" t="s">
        <v>16</v>
      </c>
      <c r="B265" s="78" t="s">
        <v>410</v>
      </c>
      <c r="C265" s="78" t="s">
        <v>17</v>
      </c>
      <c r="D265" s="79">
        <f>D266</f>
        <v>0</v>
      </c>
      <c r="E265" s="79">
        <f>E266</f>
        <v>0</v>
      </c>
    </row>
    <row r="266" spans="1:5" ht="24" hidden="1" x14ac:dyDescent="0.25">
      <c r="A266" s="39" t="s">
        <v>18</v>
      </c>
      <c r="B266" s="78" t="s">
        <v>410</v>
      </c>
      <c r="C266" s="78" t="s">
        <v>19</v>
      </c>
      <c r="D266" s="79">
        <f>Пр3_вср25_26!F257</f>
        <v>0</v>
      </c>
      <c r="E266" s="79">
        <f>Пр3_вср25_26!G257</f>
        <v>0</v>
      </c>
    </row>
    <row r="267" spans="1:5" ht="24" hidden="1" x14ac:dyDescent="0.25">
      <c r="A267" s="39" t="s">
        <v>404</v>
      </c>
      <c r="B267" s="81" t="s">
        <v>400</v>
      </c>
      <c r="C267" s="81"/>
      <c r="D267" s="82">
        <f>D268</f>
        <v>0</v>
      </c>
      <c r="E267" s="82">
        <f>E268</f>
        <v>0</v>
      </c>
    </row>
    <row r="268" spans="1:5" ht="24" hidden="1" x14ac:dyDescent="0.25">
      <c r="A268" s="24" t="s">
        <v>16</v>
      </c>
      <c r="B268" s="78" t="s">
        <v>400</v>
      </c>
      <c r="C268" s="78" t="s">
        <v>17</v>
      </c>
      <c r="D268" s="79">
        <f>D269</f>
        <v>0</v>
      </c>
      <c r="E268" s="79">
        <f>E269</f>
        <v>0</v>
      </c>
    </row>
    <row r="269" spans="1:5" ht="24" hidden="1" x14ac:dyDescent="0.25">
      <c r="A269" s="39" t="s">
        <v>18</v>
      </c>
      <c r="B269" s="78" t="s">
        <v>400</v>
      </c>
      <c r="C269" s="78" t="s">
        <v>19</v>
      </c>
      <c r="D269" s="79">
        <f>Пр3_вср25_26!F260</f>
        <v>0</v>
      </c>
      <c r="E269" s="79">
        <f>Пр3_вср25_26!G260</f>
        <v>0</v>
      </c>
    </row>
    <row r="270" spans="1:5" ht="24" hidden="1" x14ac:dyDescent="0.25">
      <c r="A270" s="80" t="s">
        <v>283</v>
      </c>
      <c r="B270" s="81" t="s">
        <v>284</v>
      </c>
      <c r="C270" s="81"/>
      <c r="D270" s="82">
        <f>D271</f>
        <v>0</v>
      </c>
      <c r="E270" s="82">
        <f>E271</f>
        <v>0</v>
      </c>
    </row>
    <row r="271" spans="1:5" ht="24" hidden="1" x14ac:dyDescent="0.25">
      <c r="A271" s="24" t="s">
        <v>16</v>
      </c>
      <c r="B271" s="78" t="s">
        <v>284</v>
      </c>
      <c r="C271" s="78" t="s">
        <v>17</v>
      </c>
      <c r="D271" s="79">
        <f>D272</f>
        <v>0</v>
      </c>
      <c r="E271" s="79">
        <f>E272</f>
        <v>0</v>
      </c>
    </row>
    <row r="272" spans="1:5" ht="24" hidden="1" x14ac:dyDescent="0.25">
      <c r="A272" s="25" t="s">
        <v>18</v>
      </c>
      <c r="B272" s="78" t="s">
        <v>284</v>
      </c>
      <c r="C272" s="78" t="s">
        <v>19</v>
      </c>
      <c r="D272" s="79">
        <f>Пр3_вср25_26!F302</f>
        <v>0</v>
      </c>
      <c r="E272" s="79">
        <f>Пр3_вср25_26!G302</f>
        <v>0</v>
      </c>
    </row>
    <row r="273" spans="1:5" hidden="1" x14ac:dyDescent="0.25">
      <c r="A273" s="80" t="s">
        <v>403</v>
      </c>
      <c r="B273" s="81" t="s">
        <v>312</v>
      </c>
      <c r="C273" s="81"/>
      <c r="D273" s="82">
        <f>D274</f>
        <v>0</v>
      </c>
      <c r="E273" s="82">
        <f>E274</f>
        <v>0</v>
      </c>
    </row>
    <row r="274" spans="1:5" ht="24" hidden="1" x14ac:dyDescent="0.25">
      <c r="A274" s="24" t="s">
        <v>16</v>
      </c>
      <c r="B274" s="78" t="s">
        <v>312</v>
      </c>
      <c r="C274" s="78" t="s">
        <v>17</v>
      </c>
      <c r="D274" s="79">
        <f>D275</f>
        <v>0</v>
      </c>
      <c r="E274" s="79">
        <f>E275</f>
        <v>0</v>
      </c>
    </row>
    <row r="275" spans="1:5" ht="24" hidden="1" x14ac:dyDescent="0.25">
      <c r="A275" s="39" t="s">
        <v>18</v>
      </c>
      <c r="B275" s="78" t="s">
        <v>312</v>
      </c>
      <c r="C275" s="78" t="s">
        <v>19</v>
      </c>
      <c r="D275" s="79">
        <f>Пр3_вср25_26!F263</f>
        <v>0</v>
      </c>
      <c r="E275" s="79">
        <f>Пр3_вср25_26!G263</f>
        <v>0</v>
      </c>
    </row>
    <row r="276" spans="1:5" hidden="1" x14ac:dyDescent="0.25">
      <c r="A276" s="80" t="s">
        <v>422</v>
      </c>
      <c r="B276" s="81" t="s">
        <v>421</v>
      </c>
      <c r="C276" s="78"/>
      <c r="D276" s="82">
        <f>D277</f>
        <v>0</v>
      </c>
      <c r="E276" s="82">
        <f>E277</f>
        <v>0</v>
      </c>
    </row>
    <row r="277" spans="1:5" ht="24" hidden="1" x14ac:dyDescent="0.25">
      <c r="A277" s="24" t="s">
        <v>16</v>
      </c>
      <c r="B277" s="78" t="s">
        <v>421</v>
      </c>
      <c r="C277" s="78" t="s">
        <v>17</v>
      </c>
      <c r="D277" s="79">
        <f>D278</f>
        <v>0</v>
      </c>
      <c r="E277" s="79">
        <f>E278</f>
        <v>0</v>
      </c>
    </row>
    <row r="278" spans="1:5" ht="24" hidden="1" x14ac:dyDescent="0.25">
      <c r="A278" s="25" t="s">
        <v>18</v>
      </c>
      <c r="B278" s="78" t="s">
        <v>421</v>
      </c>
      <c r="C278" s="78" t="s">
        <v>19</v>
      </c>
      <c r="D278" s="79">
        <f>Пр3_вср25_26!F168</f>
        <v>0</v>
      </c>
      <c r="E278" s="79">
        <f>Пр3_вср25_26!G168</f>
        <v>0</v>
      </c>
    </row>
    <row r="279" spans="1:5" ht="24" hidden="1" x14ac:dyDescent="0.25">
      <c r="A279" s="80" t="s">
        <v>424</v>
      </c>
      <c r="B279" s="81" t="s">
        <v>423</v>
      </c>
      <c r="C279" s="78"/>
      <c r="D279" s="82">
        <f>D280</f>
        <v>0</v>
      </c>
      <c r="E279" s="82">
        <f>E280</f>
        <v>0</v>
      </c>
    </row>
    <row r="280" spans="1:5" ht="24" hidden="1" x14ac:dyDescent="0.25">
      <c r="A280" s="24" t="s">
        <v>16</v>
      </c>
      <c r="B280" s="78" t="s">
        <v>423</v>
      </c>
      <c r="C280" s="78" t="s">
        <v>17</v>
      </c>
      <c r="D280" s="79">
        <f>D281</f>
        <v>0</v>
      </c>
      <c r="E280" s="79">
        <f>E281</f>
        <v>0</v>
      </c>
    </row>
    <row r="281" spans="1:5" ht="24" hidden="1" x14ac:dyDescent="0.25">
      <c r="A281" s="25" t="s">
        <v>18</v>
      </c>
      <c r="B281" s="78" t="s">
        <v>423</v>
      </c>
      <c r="C281" s="78" t="s">
        <v>19</v>
      </c>
      <c r="D281" s="79">
        <f>Пр3_вср25_26!F305</f>
        <v>0</v>
      </c>
      <c r="E281" s="79">
        <f>Пр3_вср25_26!G305</f>
        <v>0</v>
      </c>
    </row>
    <row r="282" spans="1:5" ht="36" hidden="1" x14ac:dyDescent="0.25">
      <c r="A282" s="80" t="s">
        <v>286</v>
      </c>
      <c r="B282" s="81" t="s">
        <v>285</v>
      </c>
      <c r="C282" s="81"/>
      <c r="D282" s="82">
        <f>D283</f>
        <v>0</v>
      </c>
      <c r="E282" s="82">
        <f>E283</f>
        <v>0</v>
      </c>
    </row>
    <row r="283" spans="1:5" ht="24" hidden="1" x14ac:dyDescent="0.25">
      <c r="A283" s="24" t="s">
        <v>32</v>
      </c>
      <c r="B283" s="78" t="s">
        <v>285</v>
      </c>
      <c r="C283" s="78" t="s">
        <v>17</v>
      </c>
      <c r="D283" s="79">
        <f>D284</f>
        <v>0</v>
      </c>
      <c r="E283" s="79">
        <f>E284</f>
        <v>0</v>
      </c>
    </row>
    <row r="284" spans="1:5" ht="24" hidden="1" x14ac:dyDescent="0.25">
      <c r="A284" s="29" t="s">
        <v>18</v>
      </c>
      <c r="B284" s="78" t="s">
        <v>285</v>
      </c>
      <c r="C284" s="78" t="s">
        <v>19</v>
      </c>
      <c r="D284" s="79">
        <f>Пр3_вср25_26!F308</f>
        <v>0</v>
      </c>
      <c r="E284" s="79">
        <f>Пр3_вср25_26!G308</f>
        <v>0</v>
      </c>
    </row>
    <row r="285" spans="1:5" ht="24" x14ac:dyDescent="0.25">
      <c r="A285" s="69" t="s">
        <v>195</v>
      </c>
      <c r="B285" s="70" t="s">
        <v>80</v>
      </c>
      <c r="C285" s="70"/>
      <c r="D285" s="71">
        <f>D286</f>
        <v>28354083.030000001</v>
      </c>
      <c r="E285" s="71">
        <f>E286</f>
        <v>29057405.539999999</v>
      </c>
    </row>
    <row r="286" spans="1:5" ht="24" x14ac:dyDescent="0.25">
      <c r="A286" s="72" t="s">
        <v>159</v>
      </c>
      <c r="B286" s="73" t="s">
        <v>124</v>
      </c>
      <c r="C286" s="73"/>
      <c r="D286" s="74">
        <f>D287+D302+D305+D316+D299+D319+D296</f>
        <v>28354083.030000001</v>
      </c>
      <c r="E286" s="74">
        <f>E287+E302+E305+E316+E299+E319+E296</f>
        <v>29057405.539999999</v>
      </c>
    </row>
    <row r="287" spans="1:5" x14ac:dyDescent="0.25">
      <c r="A287" s="80" t="s">
        <v>8</v>
      </c>
      <c r="B287" s="81" t="s">
        <v>152</v>
      </c>
      <c r="C287" s="81"/>
      <c r="D287" s="82">
        <f>D288+D290+D294+D292</f>
        <v>15527049.550000001</v>
      </c>
      <c r="E287" s="82">
        <f>E288+E290+E294+E292</f>
        <v>16093676.25</v>
      </c>
    </row>
    <row r="288" spans="1:5" ht="60" x14ac:dyDescent="0.25">
      <c r="A288" s="44" t="s">
        <v>10</v>
      </c>
      <c r="B288" s="85" t="s">
        <v>152</v>
      </c>
      <c r="C288" s="85" t="s">
        <v>11</v>
      </c>
      <c r="D288" s="86">
        <f>D289</f>
        <v>13002267.550000001</v>
      </c>
      <c r="E288" s="86">
        <f>E289</f>
        <v>13515158.25</v>
      </c>
    </row>
    <row r="289" spans="1:5" ht="24" x14ac:dyDescent="0.25">
      <c r="A289" s="21" t="s">
        <v>12</v>
      </c>
      <c r="B289" s="78" t="s">
        <v>152</v>
      </c>
      <c r="C289" s="78" t="s">
        <v>13</v>
      </c>
      <c r="D289" s="79">
        <f>Пр3_вср25_26!F23</f>
        <v>13002267.550000001</v>
      </c>
      <c r="E289" s="79">
        <f>Пр3_вср25_26!G23</f>
        <v>13515158.25</v>
      </c>
    </row>
    <row r="290" spans="1:5" ht="24" x14ac:dyDescent="0.25">
      <c r="A290" s="21" t="s">
        <v>16</v>
      </c>
      <c r="B290" s="78" t="s">
        <v>152</v>
      </c>
      <c r="C290" s="78" t="s">
        <v>17</v>
      </c>
      <c r="D290" s="79">
        <f>D291</f>
        <v>2524782</v>
      </c>
      <c r="E290" s="79">
        <f>E291</f>
        <v>2578518</v>
      </c>
    </row>
    <row r="291" spans="1:5" ht="24" x14ac:dyDescent="0.25">
      <c r="A291" s="21" t="s">
        <v>18</v>
      </c>
      <c r="B291" s="78" t="s">
        <v>152</v>
      </c>
      <c r="C291" s="78" t="s">
        <v>19</v>
      </c>
      <c r="D291" s="79">
        <f>Пр3_вср25_26!F25</f>
        <v>2524782</v>
      </c>
      <c r="E291" s="79">
        <f>Пр3_вср25_26!G25</f>
        <v>2578518</v>
      </c>
    </row>
    <row r="292" spans="1:5" hidden="1" x14ac:dyDescent="0.25">
      <c r="A292" s="21" t="s">
        <v>63</v>
      </c>
      <c r="B292" s="78" t="s">
        <v>152</v>
      </c>
      <c r="C292" s="78" t="s">
        <v>98</v>
      </c>
      <c r="D292" s="79">
        <f>D293</f>
        <v>0</v>
      </c>
      <c r="E292" s="79">
        <f>E293</f>
        <v>0</v>
      </c>
    </row>
    <row r="293" spans="1:5" ht="24" hidden="1" x14ac:dyDescent="0.25">
      <c r="A293" s="21" t="s">
        <v>392</v>
      </c>
      <c r="B293" s="78" t="s">
        <v>152</v>
      </c>
      <c r="C293" s="78" t="s">
        <v>391</v>
      </c>
      <c r="D293" s="79">
        <f>Пр3_вср25_26!F27</f>
        <v>0</v>
      </c>
      <c r="E293" s="79">
        <f>Пр3_вср25_26!G27</f>
        <v>0</v>
      </c>
    </row>
    <row r="294" spans="1:5" hidden="1" x14ac:dyDescent="0.25">
      <c r="A294" s="21" t="s">
        <v>20</v>
      </c>
      <c r="B294" s="78" t="s">
        <v>152</v>
      </c>
      <c r="C294" s="78" t="s">
        <v>21</v>
      </c>
      <c r="D294" s="79">
        <f t="shared" ref="D294:E294" si="13">D295</f>
        <v>0</v>
      </c>
      <c r="E294" s="79">
        <f t="shared" si="13"/>
        <v>0</v>
      </c>
    </row>
    <row r="295" spans="1:5" hidden="1" x14ac:dyDescent="0.25">
      <c r="A295" s="21" t="s">
        <v>22</v>
      </c>
      <c r="B295" s="78" t="s">
        <v>152</v>
      </c>
      <c r="C295" s="78" t="s">
        <v>23</v>
      </c>
      <c r="D295" s="79">
        <f>Пр3_вср25_26!F29</f>
        <v>0</v>
      </c>
      <c r="E295" s="79">
        <f>Пр3_вср25_26!G29</f>
        <v>0</v>
      </c>
    </row>
    <row r="296" spans="1:5" ht="24" hidden="1" x14ac:dyDescent="0.25">
      <c r="A296" s="80" t="s">
        <v>442</v>
      </c>
      <c r="B296" s="81" t="s">
        <v>441</v>
      </c>
      <c r="C296" s="81"/>
      <c r="D296" s="82">
        <f>D297</f>
        <v>0</v>
      </c>
      <c r="E296" s="82">
        <f>E297</f>
        <v>0</v>
      </c>
    </row>
    <row r="297" spans="1:5" ht="24" hidden="1" x14ac:dyDescent="0.25">
      <c r="A297" s="21" t="s">
        <v>16</v>
      </c>
      <c r="B297" s="78" t="s">
        <v>441</v>
      </c>
      <c r="C297" s="78" t="s">
        <v>17</v>
      </c>
      <c r="D297" s="79">
        <f>D298</f>
        <v>0</v>
      </c>
      <c r="E297" s="79">
        <f>E298</f>
        <v>0</v>
      </c>
    </row>
    <row r="298" spans="1:5" ht="24" hidden="1" x14ac:dyDescent="0.25">
      <c r="A298" s="21" t="s">
        <v>18</v>
      </c>
      <c r="B298" s="78" t="s">
        <v>441</v>
      </c>
      <c r="C298" s="78" t="s">
        <v>19</v>
      </c>
      <c r="D298" s="79">
        <f>Пр3_вср25_26!F86</f>
        <v>0</v>
      </c>
      <c r="E298" s="79">
        <f>Пр3_вср25_26!G86</f>
        <v>0</v>
      </c>
    </row>
    <row r="299" spans="1:5" x14ac:dyDescent="0.25">
      <c r="A299" s="80" t="s">
        <v>321</v>
      </c>
      <c r="B299" s="81" t="s">
        <v>320</v>
      </c>
      <c r="C299" s="81"/>
      <c r="D299" s="82">
        <f>D300</f>
        <v>4985.4799999999996</v>
      </c>
      <c r="E299" s="82">
        <f>E300</f>
        <v>3243.29</v>
      </c>
    </row>
    <row r="300" spans="1:5" x14ac:dyDescent="0.25">
      <c r="A300" s="21" t="s">
        <v>322</v>
      </c>
      <c r="B300" s="78" t="s">
        <v>320</v>
      </c>
      <c r="C300" s="78">
        <v>700</v>
      </c>
      <c r="D300" s="79">
        <f>D301</f>
        <v>4985.4799999999996</v>
      </c>
      <c r="E300" s="79">
        <f>E301</f>
        <v>3243.29</v>
      </c>
    </row>
    <row r="301" spans="1:5" x14ac:dyDescent="0.25">
      <c r="A301" s="21" t="s">
        <v>323</v>
      </c>
      <c r="B301" s="78" t="s">
        <v>320</v>
      </c>
      <c r="C301" s="78">
        <v>730</v>
      </c>
      <c r="D301" s="79">
        <f>Пр3_вср25_26!F365</f>
        <v>4985.4799999999996</v>
      </c>
      <c r="E301" s="79">
        <f>Пр3_вср25_26!G365</f>
        <v>3243.29</v>
      </c>
    </row>
    <row r="302" spans="1:5" ht="36" hidden="1" x14ac:dyDescent="0.25">
      <c r="A302" s="80" t="s">
        <v>294</v>
      </c>
      <c r="B302" s="81" t="s">
        <v>295</v>
      </c>
      <c r="C302" s="81"/>
      <c r="D302" s="82">
        <f>D303</f>
        <v>0</v>
      </c>
      <c r="E302" s="82">
        <f>E303</f>
        <v>0</v>
      </c>
    </row>
    <row r="303" spans="1:5" hidden="1" x14ac:dyDescent="0.25">
      <c r="A303" s="21" t="s">
        <v>214</v>
      </c>
      <c r="B303" s="78" t="s">
        <v>295</v>
      </c>
      <c r="C303" s="89">
        <v>500</v>
      </c>
      <c r="D303" s="79">
        <f>D304</f>
        <v>0</v>
      </c>
      <c r="E303" s="79">
        <f>E304</f>
        <v>0</v>
      </c>
    </row>
    <row r="304" spans="1:5" ht="24" hidden="1" x14ac:dyDescent="0.25">
      <c r="A304" s="21" t="s">
        <v>360</v>
      </c>
      <c r="B304" s="78" t="s">
        <v>295</v>
      </c>
      <c r="C304" s="89">
        <v>540</v>
      </c>
      <c r="D304" s="79"/>
      <c r="E304" s="79"/>
    </row>
    <row r="305" spans="1:5" x14ac:dyDescent="0.25">
      <c r="A305" s="80" t="s">
        <v>35</v>
      </c>
      <c r="B305" s="81" t="s">
        <v>125</v>
      </c>
      <c r="C305" s="81"/>
      <c r="D305" s="82">
        <f>D306+D308+D312+D310</f>
        <v>3941611</v>
      </c>
      <c r="E305" s="82">
        <f>E306+E308+E312+E310</f>
        <v>4080049</v>
      </c>
    </row>
    <row r="306" spans="1:5" ht="24" x14ac:dyDescent="0.25">
      <c r="A306" s="27" t="s">
        <v>33</v>
      </c>
      <c r="B306" s="78" t="s">
        <v>125</v>
      </c>
      <c r="C306" s="78" t="s">
        <v>17</v>
      </c>
      <c r="D306" s="79">
        <f t="shared" ref="D306:E306" si="14">D307</f>
        <v>3611611</v>
      </c>
      <c r="E306" s="79">
        <f t="shared" si="14"/>
        <v>3750049</v>
      </c>
    </row>
    <row r="307" spans="1:5" ht="24" x14ac:dyDescent="0.25">
      <c r="A307" s="27" t="s">
        <v>34</v>
      </c>
      <c r="B307" s="78" t="s">
        <v>125</v>
      </c>
      <c r="C307" s="78" t="s">
        <v>19</v>
      </c>
      <c r="D307" s="79">
        <f>Пр3_вср25_26!F89</f>
        <v>3611611</v>
      </c>
      <c r="E307" s="79">
        <f>Пр3_вср25_26!G89</f>
        <v>3750049</v>
      </c>
    </row>
    <row r="308" spans="1:5" x14ac:dyDescent="0.25">
      <c r="A308" s="17" t="s">
        <v>63</v>
      </c>
      <c r="B308" s="78" t="s">
        <v>125</v>
      </c>
      <c r="C308" s="78" t="s">
        <v>98</v>
      </c>
      <c r="D308" s="79">
        <f>D309</f>
        <v>30000</v>
      </c>
      <c r="E308" s="79">
        <f>E309</f>
        <v>30000</v>
      </c>
    </row>
    <row r="309" spans="1:5" x14ac:dyDescent="0.25">
      <c r="A309" s="27" t="s">
        <v>64</v>
      </c>
      <c r="B309" s="78" t="s">
        <v>125</v>
      </c>
      <c r="C309" s="78" t="s">
        <v>99</v>
      </c>
      <c r="D309" s="79">
        <f>Пр3_вср25_26!F91</f>
        <v>30000</v>
      </c>
      <c r="E309" s="79">
        <f>Пр3_вср25_26!G91</f>
        <v>30000</v>
      </c>
    </row>
    <row r="310" spans="1:5" ht="24" x14ac:dyDescent="0.25">
      <c r="A310" s="27" t="s">
        <v>330</v>
      </c>
      <c r="B310" s="78" t="s">
        <v>125</v>
      </c>
      <c r="C310" s="78" t="s">
        <v>257</v>
      </c>
      <c r="D310" s="79">
        <f>D311</f>
        <v>100000</v>
      </c>
      <c r="E310" s="79">
        <f>E311</f>
        <v>100000</v>
      </c>
    </row>
    <row r="311" spans="1:5" ht="24" x14ac:dyDescent="0.25">
      <c r="A311" s="27" t="s">
        <v>361</v>
      </c>
      <c r="B311" s="78" t="s">
        <v>125</v>
      </c>
      <c r="C311" s="78" t="s">
        <v>264</v>
      </c>
      <c r="D311" s="79">
        <f>Пр3_вср25_26!F93</f>
        <v>100000</v>
      </c>
      <c r="E311" s="79">
        <f>Пр3_вср25_26!G93</f>
        <v>100000</v>
      </c>
    </row>
    <row r="312" spans="1:5" x14ac:dyDescent="0.25">
      <c r="A312" s="25" t="s">
        <v>20</v>
      </c>
      <c r="B312" s="78" t="s">
        <v>125</v>
      </c>
      <c r="C312" s="89">
        <v>800</v>
      </c>
      <c r="D312" s="79">
        <f>SUM(D313:D315)</f>
        <v>200000</v>
      </c>
      <c r="E312" s="79">
        <f>SUM(E313:E315)</f>
        <v>200000</v>
      </c>
    </row>
    <row r="313" spans="1:5" hidden="1" x14ac:dyDescent="0.25">
      <c r="A313" s="25" t="s">
        <v>211</v>
      </c>
      <c r="B313" s="78" t="s">
        <v>125</v>
      </c>
      <c r="C313" s="89">
        <v>830</v>
      </c>
      <c r="D313" s="79">
        <f>Пр3_вср25_26!F95</f>
        <v>0</v>
      </c>
      <c r="E313" s="79">
        <f>Пр3_вср25_26!G95</f>
        <v>0</v>
      </c>
    </row>
    <row r="314" spans="1:5" x14ac:dyDescent="0.25">
      <c r="A314" s="32" t="s">
        <v>22</v>
      </c>
      <c r="B314" s="78" t="s">
        <v>125</v>
      </c>
      <c r="C314" s="89">
        <v>850</v>
      </c>
      <c r="D314" s="79">
        <f>Пр3_вср25_26!F96</f>
        <v>200000</v>
      </c>
      <c r="E314" s="79">
        <f>Пр3_вср25_26!G96</f>
        <v>200000</v>
      </c>
    </row>
    <row r="315" spans="1:5" hidden="1" x14ac:dyDescent="0.25">
      <c r="A315" s="33" t="s">
        <v>234</v>
      </c>
      <c r="B315" s="78" t="s">
        <v>125</v>
      </c>
      <c r="C315" s="89">
        <v>880</v>
      </c>
      <c r="D315" s="79">
        <f>Пр3_вср25_26!F97</f>
        <v>0</v>
      </c>
      <c r="E315" s="79">
        <f>Пр3_вср25_26!G97</f>
        <v>0</v>
      </c>
    </row>
    <row r="316" spans="1:5" ht="24" x14ac:dyDescent="0.25">
      <c r="A316" s="80" t="s">
        <v>362</v>
      </c>
      <c r="B316" s="81" t="s">
        <v>266</v>
      </c>
      <c r="C316" s="81"/>
      <c r="D316" s="82">
        <f>D317</f>
        <v>8880437</v>
      </c>
      <c r="E316" s="82">
        <f>E317</f>
        <v>8880437</v>
      </c>
    </row>
    <row r="317" spans="1:5" ht="24" x14ac:dyDescent="0.25">
      <c r="A317" s="27" t="s">
        <v>330</v>
      </c>
      <c r="B317" s="78" t="s">
        <v>363</v>
      </c>
      <c r="C317" s="89">
        <v>600</v>
      </c>
      <c r="D317" s="79">
        <f>D318</f>
        <v>8880437</v>
      </c>
      <c r="E317" s="79">
        <f>E318</f>
        <v>8880437</v>
      </c>
    </row>
    <row r="318" spans="1:5" x14ac:dyDescent="0.25">
      <c r="A318" s="33" t="s">
        <v>259</v>
      </c>
      <c r="B318" s="78" t="s">
        <v>363</v>
      </c>
      <c r="C318" s="89">
        <v>610</v>
      </c>
      <c r="D318" s="79">
        <f>Пр3_вср25_26!F100</f>
        <v>8880437</v>
      </c>
      <c r="E318" s="79">
        <f>Пр3_вср25_26!G100</f>
        <v>8880437</v>
      </c>
    </row>
    <row r="319" spans="1:5" ht="24" hidden="1" x14ac:dyDescent="0.25">
      <c r="A319" s="80" t="s">
        <v>300</v>
      </c>
      <c r="B319" s="81" t="s">
        <v>299</v>
      </c>
      <c r="C319" s="81"/>
      <c r="D319" s="82">
        <f>D320</f>
        <v>0</v>
      </c>
      <c r="E319" s="82">
        <f>E320</f>
        <v>0</v>
      </c>
    </row>
    <row r="320" spans="1:5" ht="24" hidden="1" x14ac:dyDescent="0.25">
      <c r="A320" s="27" t="s">
        <v>33</v>
      </c>
      <c r="B320" s="78" t="s">
        <v>299</v>
      </c>
      <c r="C320" s="89" t="s">
        <v>17</v>
      </c>
      <c r="D320" s="79">
        <f>D321</f>
        <v>0</v>
      </c>
      <c r="E320" s="79">
        <f>E321</f>
        <v>0</v>
      </c>
    </row>
    <row r="321" spans="1:5" ht="24" hidden="1" x14ac:dyDescent="0.25">
      <c r="A321" s="33" t="s">
        <v>34</v>
      </c>
      <c r="B321" s="78" t="s">
        <v>299</v>
      </c>
      <c r="C321" s="89" t="s">
        <v>19</v>
      </c>
      <c r="D321" s="79">
        <f>Пр3_вср25_26!F103</f>
        <v>0</v>
      </c>
      <c r="E321" s="79">
        <f>Пр3_вср25_26!G103</f>
        <v>0</v>
      </c>
    </row>
    <row r="322" spans="1:5" hidden="1" x14ac:dyDescent="0.25">
      <c r="A322" s="72" t="s">
        <v>216</v>
      </c>
      <c r="B322" s="73" t="s">
        <v>219</v>
      </c>
      <c r="C322" s="73"/>
      <c r="D322" s="74">
        <f>D323</f>
        <v>0</v>
      </c>
      <c r="E322" s="74">
        <f>E323</f>
        <v>0</v>
      </c>
    </row>
    <row r="323" spans="1:5" ht="24" hidden="1" x14ac:dyDescent="0.25">
      <c r="A323" s="80" t="s">
        <v>364</v>
      </c>
      <c r="B323" s="81" t="s">
        <v>365</v>
      </c>
      <c r="C323" s="81"/>
      <c r="D323" s="82">
        <f>D324+D326</f>
        <v>0</v>
      </c>
      <c r="E323" s="82">
        <f>E324+E326</f>
        <v>0</v>
      </c>
    </row>
    <row r="324" spans="1:5" ht="24" hidden="1" x14ac:dyDescent="0.25">
      <c r="A324" s="27" t="s">
        <v>33</v>
      </c>
      <c r="B324" s="78" t="s">
        <v>365</v>
      </c>
      <c r="C324" s="78" t="s">
        <v>17</v>
      </c>
      <c r="D324" s="79">
        <f>D325</f>
        <v>0</v>
      </c>
      <c r="E324" s="79">
        <f>E325</f>
        <v>0</v>
      </c>
    </row>
    <row r="325" spans="1:5" ht="24" hidden="1" x14ac:dyDescent="0.25">
      <c r="A325" s="27" t="s">
        <v>34</v>
      </c>
      <c r="B325" s="78" t="s">
        <v>365</v>
      </c>
      <c r="C325" s="78" t="s">
        <v>19</v>
      </c>
      <c r="D325" s="79"/>
      <c r="E325" s="79"/>
    </row>
    <row r="326" spans="1:5" hidden="1" x14ac:dyDescent="0.25">
      <c r="A326" s="25" t="s">
        <v>20</v>
      </c>
      <c r="B326" s="78" t="s">
        <v>365</v>
      </c>
      <c r="C326" s="78" t="s">
        <v>21</v>
      </c>
      <c r="D326" s="79">
        <f>D327</f>
        <v>0</v>
      </c>
      <c r="E326" s="79">
        <f>E327</f>
        <v>0</v>
      </c>
    </row>
    <row r="327" spans="1:5" hidden="1" x14ac:dyDescent="0.25">
      <c r="A327" s="33" t="s">
        <v>234</v>
      </c>
      <c r="B327" s="78" t="s">
        <v>365</v>
      </c>
      <c r="C327" s="78" t="s">
        <v>231</v>
      </c>
      <c r="D327" s="79"/>
      <c r="E327" s="79"/>
    </row>
    <row r="328" spans="1:5" x14ac:dyDescent="0.25">
      <c r="A328" s="72" t="s">
        <v>156</v>
      </c>
      <c r="B328" s="73" t="s">
        <v>111</v>
      </c>
      <c r="C328" s="73"/>
      <c r="D328" s="74">
        <f>D329</f>
        <v>1002329.28</v>
      </c>
      <c r="E328" s="74">
        <f>E329</f>
        <v>1042422.46</v>
      </c>
    </row>
    <row r="329" spans="1:5" x14ac:dyDescent="0.25">
      <c r="A329" s="80" t="s">
        <v>24</v>
      </c>
      <c r="B329" s="81" t="s">
        <v>81</v>
      </c>
      <c r="C329" s="81"/>
      <c r="D329" s="82">
        <f>D330</f>
        <v>1002329.28</v>
      </c>
      <c r="E329" s="82">
        <f>E330</f>
        <v>1042422.46</v>
      </c>
    </row>
    <row r="330" spans="1:5" ht="60" x14ac:dyDescent="0.25">
      <c r="A330" s="21" t="s">
        <v>10</v>
      </c>
      <c r="B330" s="78" t="s">
        <v>81</v>
      </c>
      <c r="C330" s="78" t="s">
        <v>11</v>
      </c>
      <c r="D330" s="79">
        <f t="shared" ref="D330:E330" si="15">D331</f>
        <v>1002329.28</v>
      </c>
      <c r="E330" s="79">
        <f t="shared" si="15"/>
        <v>1042422.46</v>
      </c>
    </row>
    <row r="331" spans="1:5" ht="24" x14ac:dyDescent="0.25">
      <c r="A331" s="21" t="s">
        <v>12</v>
      </c>
      <c r="B331" s="78" t="s">
        <v>81</v>
      </c>
      <c r="C331" s="78" t="s">
        <v>13</v>
      </c>
      <c r="D331" s="79">
        <f>Пр3_вср25_26!F33</f>
        <v>1002329.28</v>
      </c>
      <c r="E331" s="79">
        <f>Пр3_вср25_26!G33</f>
        <v>1042422.46</v>
      </c>
    </row>
    <row r="332" spans="1:5" ht="36" x14ac:dyDescent="0.25">
      <c r="A332" s="72" t="s">
        <v>75</v>
      </c>
      <c r="B332" s="73" t="s">
        <v>77</v>
      </c>
      <c r="C332" s="73"/>
      <c r="D332" s="74">
        <f t="shared" ref="D332:E334" si="16">D333</f>
        <v>2169180</v>
      </c>
      <c r="E332" s="74">
        <f t="shared" si="16"/>
        <v>2169180</v>
      </c>
    </row>
    <row r="333" spans="1:5" ht="24" x14ac:dyDescent="0.25">
      <c r="A333" s="80" t="s">
        <v>76</v>
      </c>
      <c r="B333" s="81" t="s">
        <v>79</v>
      </c>
      <c r="C333" s="81"/>
      <c r="D333" s="82">
        <f t="shared" si="16"/>
        <v>2169180</v>
      </c>
      <c r="E333" s="82">
        <f t="shared" si="16"/>
        <v>2169180</v>
      </c>
    </row>
    <row r="334" spans="1:5" ht="60" x14ac:dyDescent="0.25">
      <c r="A334" s="101" t="s">
        <v>10</v>
      </c>
      <c r="B334" s="102" t="s">
        <v>79</v>
      </c>
      <c r="C334" s="102" t="s">
        <v>11</v>
      </c>
      <c r="D334" s="103">
        <f t="shared" si="16"/>
        <v>2169180</v>
      </c>
      <c r="E334" s="103">
        <f t="shared" si="16"/>
        <v>2169180</v>
      </c>
    </row>
    <row r="335" spans="1:5" ht="24" x14ac:dyDescent="0.25">
      <c r="A335" s="21" t="s">
        <v>12</v>
      </c>
      <c r="B335" s="78" t="s">
        <v>79</v>
      </c>
      <c r="C335" s="78" t="s">
        <v>13</v>
      </c>
      <c r="D335" s="79">
        <f>Пр3_вср25_26!F17</f>
        <v>2169180</v>
      </c>
      <c r="E335" s="79">
        <f>Пр3_вср25_26!G17</f>
        <v>2169180</v>
      </c>
    </row>
    <row r="336" spans="1:5" ht="36" hidden="1" x14ac:dyDescent="0.25">
      <c r="A336" s="80" t="s">
        <v>366</v>
      </c>
      <c r="B336" s="81" t="s">
        <v>277</v>
      </c>
      <c r="C336" s="81"/>
      <c r="D336" s="82">
        <f>D337</f>
        <v>0</v>
      </c>
      <c r="E336" s="82">
        <f>E337</f>
        <v>0</v>
      </c>
    </row>
    <row r="337" spans="1:5" ht="60" hidden="1" x14ac:dyDescent="0.25">
      <c r="A337" s="21" t="s">
        <v>10</v>
      </c>
      <c r="B337" s="78" t="s">
        <v>277</v>
      </c>
      <c r="C337" s="78">
        <v>100</v>
      </c>
      <c r="D337" s="79">
        <f>D338</f>
        <v>0</v>
      </c>
      <c r="E337" s="79">
        <f>E338</f>
        <v>0</v>
      </c>
    </row>
    <row r="338" spans="1:5" ht="24" hidden="1" x14ac:dyDescent="0.25">
      <c r="A338" s="21" t="s">
        <v>12</v>
      </c>
      <c r="B338" s="78" t="s">
        <v>277</v>
      </c>
      <c r="C338" s="78">
        <v>120</v>
      </c>
      <c r="D338" s="79">
        <f>Пр3_вср25_26!F106</f>
        <v>0</v>
      </c>
      <c r="E338" s="79">
        <f>Пр3_вср25_26!G106</f>
        <v>0</v>
      </c>
    </row>
    <row r="339" spans="1:5" x14ac:dyDescent="0.25">
      <c r="A339" s="104" t="s">
        <v>367</v>
      </c>
      <c r="B339" s="89"/>
      <c r="C339" s="89"/>
      <c r="D339" s="105">
        <f>D7+D46+D53+D64+D84+D91+D115+D125+D159+D170+D175+D200+D230+D285+D322+D328+D332+D336+D253</f>
        <v>105240788.71000001</v>
      </c>
      <c r="E339" s="105">
        <f>E7+E46+E53+E64+E84+E91+E115+E125+E159+E170+E175+E200+E230+E285+E322+E328+E332+E336+E253</f>
        <v>105838010.76000001</v>
      </c>
    </row>
    <row r="341" spans="1:5" x14ac:dyDescent="0.25">
      <c r="E341" s="106"/>
    </row>
  </sheetData>
  <mergeCells count="7">
    <mergeCell ref="B2:E2"/>
    <mergeCell ref="A3:E3"/>
    <mergeCell ref="A5:A6"/>
    <mergeCell ref="B5:B6"/>
    <mergeCell ref="C5:C6"/>
    <mergeCell ref="E5:E6"/>
    <mergeCell ref="D5:D6"/>
  </mergeCells>
  <pageMargins left="1.299212598425197" right="0.31496062992125984" top="0.74803149606299213" bottom="0.74803149606299213" header="0.31496062992125984" footer="0.31496062992125984"/>
  <pageSetup paperSize="9" scale="81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7" workbookViewId="0">
      <selection activeCell="C1" sqref="A1:C37"/>
    </sheetView>
  </sheetViews>
  <sheetFormatPr defaultRowHeight="15" x14ac:dyDescent="0.25"/>
  <cols>
    <col min="1" max="1" width="57.85546875" customWidth="1"/>
    <col min="2" max="2" width="11.5703125" customWidth="1"/>
    <col min="3" max="3" width="24.5703125" customWidth="1"/>
  </cols>
  <sheetData>
    <row r="1" spans="1:5" x14ac:dyDescent="0.25">
      <c r="A1" s="109"/>
      <c r="B1" s="110"/>
      <c r="C1" s="107" t="s">
        <v>465</v>
      </c>
      <c r="D1" s="108"/>
      <c r="E1" s="108"/>
    </row>
    <row r="2" spans="1:5" ht="69.75" customHeight="1" x14ac:dyDescent="0.25">
      <c r="A2" s="109"/>
      <c r="B2" s="263" t="s">
        <v>466</v>
      </c>
      <c r="C2" s="264"/>
    </row>
    <row r="3" spans="1:5" ht="48" customHeight="1" x14ac:dyDescent="0.25">
      <c r="A3" s="265" t="s">
        <v>467</v>
      </c>
      <c r="B3" s="265"/>
      <c r="C3" s="265"/>
    </row>
    <row r="4" spans="1:5" ht="15.75" thickBot="1" x14ac:dyDescent="0.3">
      <c r="A4" s="109" t="s">
        <v>368</v>
      </c>
      <c r="B4" s="109"/>
      <c r="C4" s="111" t="s">
        <v>369</v>
      </c>
    </row>
    <row r="5" spans="1:5" ht="26.25" thickBot="1" x14ac:dyDescent="0.3">
      <c r="A5" s="112" t="s">
        <v>0</v>
      </c>
      <c r="B5" s="113" t="s">
        <v>1</v>
      </c>
      <c r="C5" s="114" t="s">
        <v>468</v>
      </c>
    </row>
    <row r="6" spans="1:5" ht="15.75" thickBot="1" x14ac:dyDescent="0.3">
      <c r="A6" s="115">
        <v>1</v>
      </c>
      <c r="B6" s="116">
        <v>2</v>
      </c>
      <c r="C6" s="117">
        <v>3</v>
      </c>
    </row>
    <row r="7" spans="1:5" x14ac:dyDescent="0.25">
      <c r="A7" s="118" t="s">
        <v>370</v>
      </c>
      <c r="B7" s="119" t="s">
        <v>5</v>
      </c>
      <c r="C7" s="120">
        <f>SUM(C8:C12)</f>
        <v>50067120.75</v>
      </c>
    </row>
    <row r="8" spans="1:5" ht="44.25" customHeight="1" x14ac:dyDescent="0.25">
      <c r="A8" s="121" t="s">
        <v>371</v>
      </c>
      <c r="B8" s="122" t="s">
        <v>7</v>
      </c>
      <c r="C8" s="123">
        <f>Пр2_ВСР2024!F10</f>
        <v>2169180</v>
      </c>
    </row>
    <row r="9" spans="1:5" ht="42" customHeight="1" x14ac:dyDescent="0.25">
      <c r="A9" s="121" t="s">
        <v>372</v>
      </c>
      <c r="B9" s="122" t="s">
        <v>15</v>
      </c>
      <c r="C9" s="123">
        <f>Пр2_ВСР2024!F18</f>
        <v>15207561.66</v>
      </c>
    </row>
    <row r="10" spans="1:5" ht="17.25" hidden="1" customHeight="1" x14ac:dyDescent="0.25">
      <c r="A10" s="121" t="s">
        <v>218</v>
      </c>
      <c r="B10" s="122" t="s">
        <v>217</v>
      </c>
      <c r="C10" s="123">
        <v>0</v>
      </c>
    </row>
    <row r="11" spans="1:5" x14ac:dyDescent="0.25">
      <c r="A11" s="121" t="s">
        <v>373</v>
      </c>
      <c r="B11" s="122" t="s">
        <v>25</v>
      </c>
      <c r="C11" s="123">
        <f>Пр2_ВСР2024!F41</f>
        <v>200000</v>
      </c>
    </row>
    <row r="12" spans="1:5" ht="17.25" customHeight="1" x14ac:dyDescent="0.25">
      <c r="A12" s="121" t="s">
        <v>27</v>
      </c>
      <c r="B12" s="122" t="s">
        <v>28</v>
      </c>
      <c r="C12" s="123">
        <f>Пр2_ВСР2024!F47</f>
        <v>32490379.090000004</v>
      </c>
    </row>
    <row r="13" spans="1:5" ht="30.75" customHeight="1" x14ac:dyDescent="0.25">
      <c r="A13" s="124" t="s">
        <v>374</v>
      </c>
      <c r="B13" s="125" t="s">
        <v>36</v>
      </c>
      <c r="C13" s="126">
        <f>SUM(C14:C14)</f>
        <v>1950000</v>
      </c>
    </row>
    <row r="14" spans="1:5" ht="30.75" customHeight="1" x14ac:dyDescent="0.25">
      <c r="A14" s="121" t="s">
        <v>375</v>
      </c>
      <c r="B14" s="127" t="s">
        <v>260</v>
      </c>
      <c r="C14" s="123">
        <f>Пр2_ВСР2024!F108</f>
        <v>1950000</v>
      </c>
    </row>
    <row r="15" spans="1:5" x14ac:dyDescent="0.25">
      <c r="A15" s="124" t="s">
        <v>376</v>
      </c>
      <c r="B15" s="125" t="s">
        <v>41</v>
      </c>
      <c r="C15" s="126">
        <f>SUM(C16:C18)</f>
        <v>29418878.630000003</v>
      </c>
    </row>
    <row r="16" spans="1:5" x14ac:dyDescent="0.25">
      <c r="A16" s="121" t="s">
        <v>129</v>
      </c>
      <c r="B16" s="122" t="s">
        <v>42</v>
      </c>
      <c r="C16" s="123">
        <f>Пр2_ВСР2024!F128</f>
        <v>900000</v>
      </c>
    </row>
    <row r="17" spans="1:3" ht="18" customHeight="1" x14ac:dyDescent="0.25">
      <c r="A17" s="121" t="s">
        <v>377</v>
      </c>
      <c r="B17" s="122" t="s">
        <v>48</v>
      </c>
      <c r="C17" s="123">
        <f>Пр2_ВСР2024!F137</f>
        <v>27268878.630000003</v>
      </c>
    </row>
    <row r="18" spans="1:3" ht="18" customHeight="1" x14ac:dyDescent="0.25">
      <c r="A18" s="121" t="s">
        <v>378</v>
      </c>
      <c r="B18" s="122" t="s">
        <v>223</v>
      </c>
      <c r="C18" s="123">
        <f>Пр2_ВСР2024!F169</f>
        <v>1250000</v>
      </c>
    </row>
    <row r="19" spans="1:3" ht="15.75" customHeight="1" x14ac:dyDescent="0.25">
      <c r="A19" s="124" t="s">
        <v>379</v>
      </c>
      <c r="B19" s="125" t="s">
        <v>49</v>
      </c>
      <c r="C19" s="126">
        <f>SUM(C20:C22)</f>
        <v>37751763.930000007</v>
      </c>
    </row>
    <row r="20" spans="1:3" x14ac:dyDescent="0.25">
      <c r="A20" s="121" t="s">
        <v>50</v>
      </c>
      <c r="B20" s="122" t="s">
        <v>51</v>
      </c>
      <c r="C20" s="123">
        <f>Пр2_ВСР2024!F191</f>
        <v>2643130.23</v>
      </c>
    </row>
    <row r="21" spans="1:3" x14ac:dyDescent="0.25">
      <c r="A21" s="121" t="s">
        <v>52</v>
      </c>
      <c r="B21" s="122" t="s">
        <v>53</v>
      </c>
      <c r="C21" s="123">
        <f>Пр2_ВСР2024!F230</f>
        <v>2450000</v>
      </c>
    </row>
    <row r="22" spans="1:3" x14ac:dyDescent="0.25">
      <c r="A22" s="121" t="s">
        <v>380</v>
      </c>
      <c r="B22" s="122" t="s">
        <v>55</v>
      </c>
      <c r="C22" s="123">
        <f>Пр2_ВСР2024!F264</f>
        <v>32658633.700000003</v>
      </c>
    </row>
    <row r="23" spans="1:3" hidden="1" x14ac:dyDescent="0.25">
      <c r="A23" s="124" t="s">
        <v>325</v>
      </c>
      <c r="B23" s="125" t="s">
        <v>324</v>
      </c>
      <c r="C23" s="126">
        <f>C24</f>
        <v>0</v>
      </c>
    </row>
    <row r="24" spans="1:3" ht="30" hidden="1" x14ac:dyDescent="0.25">
      <c r="A24" s="121" t="s">
        <v>311</v>
      </c>
      <c r="B24" s="127" t="s">
        <v>310</v>
      </c>
      <c r="C24" s="123">
        <f>Пр2_ВСР2024!F310</f>
        <v>0</v>
      </c>
    </row>
    <row r="25" spans="1:3" x14ac:dyDescent="0.25">
      <c r="A25" s="124" t="s">
        <v>381</v>
      </c>
      <c r="B25" s="125" t="s">
        <v>58</v>
      </c>
      <c r="C25" s="126">
        <f>SUM(C26:C26)</f>
        <v>55000</v>
      </c>
    </row>
    <row r="26" spans="1:3" x14ac:dyDescent="0.25">
      <c r="A26" s="121" t="s">
        <v>382</v>
      </c>
      <c r="B26" s="122" t="s">
        <v>59</v>
      </c>
      <c r="C26" s="123">
        <f>Пр2_ВСР2024!F317</f>
        <v>55000</v>
      </c>
    </row>
    <row r="27" spans="1:3" x14ac:dyDescent="0.25">
      <c r="A27" s="124" t="s">
        <v>383</v>
      </c>
      <c r="B27" s="125" t="s">
        <v>61</v>
      </c>
      <c r="C27" s="126">
        <f>SUM(C28:C28)</f>
        <v>312000</v>
      </c>
    </row>
    <row r="28" spans="1:3" ht="20.25" customHeight="1" x14ac:dyDescent="0.25">
      <c r="A28" s="121" t="s">
        <v>65</v>
      </c>
      <c r="B28" s="122" t="s">
        <v>66</v>
      </c>
      <c r="C28" s="123">
        <f>Пр2_ВСР2024!F326</f>
        <v>312000</v>
      </c>
    </row>
    <row r="29" spans="1:3" x14ac:dyDescent="0.25">
      <c r="A29" s="124" t="s">
        <v>384</v>
      </c>
      <c r="B29" s="125" t="s">
        <v>68</v>
      </c>
      <c r="C29" s="126">
        <f>SUM(C30:C30)</f>
        <v>200000</v>
      </c>
    </row>
    <row r="30" spans="1:3" x14ac:dyDescent="0.25">
      <c r="A30" s="121" t="s">
        <v>385</v>
      </c>
      <c r="B30" s="122" t="s">
        <v>69</v>
      </c>
      <c r="C30" s="123">
        <f>Пр2_ВСР2024!F344</f>
        <v>200000</v>
      </c>
    </row>
    <row r="31" spans="1:3" x14ac:dyDescent="0.25">
      <c r="A31" s="124" t="s">
        <v>386</v>
      </c>
      <c r="B31" s="125" t="s">
        <v>70</v>
      </c>
      <c r="C31" s="126">
        <f>SUM(C32:C32)</f>
        <v>1356000</v>
      </c>
    </row>
    <row r="32" spans="1:3" ht="17.25" customHeight="1" x14ac:dyDescent="0.25">
      <c r="A32" s="121" t="s">
        <v>387</v>
      </c>
      <c r="B32" s="122" t="s">
        <v>72</v>
      </c>
      <c r="C32" s="123">
        <f>Пр2_ВСР2024!F353</f>
        <v>1356000</v>
      </c>
    </row>
    <row r="33" spans="1:3" ht="29.25" x14ac:dyDescent="0.25">
      <c r="A33" s="124" t="s">
        <v>388</v>
      </c>
      <c r="B33" s="125" t="s">
        <v>316</v>
      </c>
      <c r="C33" s="126">
        <f>SUM(C34)</f>
        <v>6521.37</v>
      </c>
    </row>
    <row r="34" spans="1:3" ht="30.75" thickBot="1" x14ac:dyDescent="0.3">
      <c r="A34" s="121" t="s">
        <v>319</v>
      </c>
      <c r="B34" s="122" t="s">
        <v>317</v>
      </c>
      <c r="C34" s="123">
        <f>Пр2_ВСР2024!F360</f>
        <v>6521.37</v>
      </c>
    </row>
    <row r="35" spans="1:3" ht="25.5" hidden="1" customHeight="1" x14ac:dyDescent="0.25">
      <c r="A35" s="124" t="s">
        <v>389</v>
      </c>
      <c r="B35" s="125" t="s">
        <v>291</v>
      </c>
      <c r="C35" s="126">
        <f>SUM(C36:C36)</f>
        <v>0</v>
      </c>
    </row>
    <row r="36" spans="1:3" ht="18.75" hidden="1" customHeight="1" thickBot="1" x14ac:dyDescent="0.3">
      <c r="A36" s="128" t="s">
        <v>292</v>
      </c>
      <c r="B36" s="129" t="s">
        <v>293</v>
      </c>
      <c r="C36" s="79">
        <f>Пр2_ВСР2024!F367</f>
        <v>0</v>
      </c>
    </row>
    <row r="37" spans="1:3" ht="15.75" thickBot="1" x14ac:dyDescent="0.3">
      <c r="A37" s="130" t="s">
        <v>390</v>
      </c>
      <c r="B37" s="131" t="s">
        <v>368</v>
      </c>
      <c r="C37" s="132">
        <f>C7+C13+C15+C19+C25+C27+C29+C31+C33+C35+C23</f>
        <v>121117284.68000001</v>
      </c>
    </row>
  </sheetData>
  <mergeCells count="2">
    <mergeCell ref="B2:C2"/>
    <mergeCell ref="A3:C3"/>
  </mergeCells>
  <pageMargins left="1.1023622047244095" right="0.70866141732283472" top="0.55118110236220474" bottom="0.55118110236220474" header="0.11811023622047245" footer="0.11811023622047245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8" workbookViewId="0">
      <selection activeCell="D1" sqref="A1:D37"/>
    </sheetView>
  </sheetViews>
  <sheetFormatPr defaultRowHeight="15" x14ac:dyDescent="0.25"/>
  <cols>
    <col min="1" max="1" width="57.85546875" customWidth="1"/>
    <col min="2" max="2" width="11.5703125" customWidth="1"/>
    <col min="3" max="3" width="16.7109375" customWidth="1"/>
    <col min="4" max="4" width="24.5703125" customWidth="1"/>
  </cols>
  <sheetData>
    <row r="1" spans="1:6" x14ac:dyDescent="0.25">
      <c r="A1" s="109"/>
      <c r="B1" s="110"/>
      <c r="C1" s="110"/>
      <c r="D1" s="195" t="s">
        <v>469</v>
      </c>
      <c r="E1" s="196"/>
      <c r="F1" s="196"/>
    </row>
    <row r="2" spans="1:6" ht="44.25" customHeight="1" x14ac:dyDescent="0.25">
      <c r="A2" s="109"/>
      <c r="B2" s="263" t="s">
        <v>466</v>
      </c>
      <c r="C2" s="263"/>
      <c r="D2" s="264"/>
    </row>
    <row r="3" spans="1:6" ht="48" customHeight="1" x14ac:dyDescent="0.25">
      <c r="A3" s="265" t="s">
        <v>472</v>
      </c>
      <c r="B3" s="265"/>
      <c r="C3" s="265"/>
      <c r="D3" s="265"/>
    </row>
    <row r="4" spans="1:6" ht="15.75" thickBot="1" x14ac:dyDescent="0.3">
      <c r="A4" s="109" t="s">
        <v>368</v>
      </c>
      <c r="B4" s="109"/>
      <c r="C4" s="109"/>
      <c r="D4" s="111" t="s">
        <v>369</v>
      </c>
    </row>
    <row r="5" spans="1:6" ht="26.25" thickBot="1" x14ac:dyDescent="0.3">
      <c r="A5" s="112" t="s">
        <v>0</v>
      </c>
      <c r="B5" s="113" t="s">
        <v>1</v>
      </c>
      <c r="C5" s="114" t="s">
        <v>470</v>
      </c>
      <c r="D5" s="114" t="s">
        <v>471</v>
      </c>
    </row>
    <row r="6" spans="1:6" ht="15.75" thickBot="1" x14ac:dyDescent="0.3">
      <c r="A6" s="115">
        <v>1</v>
      </c>
      <c r="B6" s="116">
        <v>2</v>
      </c>
      <c r="C6" s="117">
        <v>3</v>
      </c>
      <c r="D6" s="117">
        <v>4</v>
      </c>
    </row>
    <row r="7" spans="1:6" x14ac:dyDescent="0.25">
      <c r="A7" s="118" t="s">
        <v>370</v>
      </c>
      <c r="B7" s="119" t="s">
        <v>5</v>
      </c>
      <c r="C7" s="120">
        <f>SUM(C8:C12)</f>
        <v>48033369.129999995</v>
      </c>
      <c r="D7" s="120">
        <f>SUM(D8:D12)</f>
        <v>48782027.010000005</v>
      </c>
    </row>
    <row r="8" spans="1:6" ht="44.25" customHeight="1" x14ac:dyDescent="0.25">
      <c r="A8" s="121" t="s">
        <v>371</v>
      </c>
      <c r="B8" s="122" t="s">
        <v>7</v>
      </c>
      <c r="C8" s="123">
        <f>Пр3_вср25_26!F10</f>
        <v>2169180</v>
      </c>
      <c r="D8" s="123">
        <f>Пр3_вср25_26!G10</f>
        <v>2169180</v>
      </c>
    </row>
    <row r="9" spans="1:6" ht="42" customHeight="1" x14ac:dyDescent="0.25">
      <c r="A9" s="121" t="s">
        <v>372</v>
      </c>
      <c r="B9" s="122" t="s">
        <v>15</v>
      </c>
      <c r="C9" s="123">
        <f>Пр3_вср25_26!F18</f>
        <v>16529378.83</v>
      </c>
      <c r="D9" s="123">
        <f>Пр3_вср25_26!G18</f>
        <v>17136098.710000001</v>
      </c>
    </row>
    <row r="10" spans="1:6" ht="12" customHeight="1" x14ac:dyDescent="0.25">
      <c r="A10" s="121" t="s">
        <v>218</v>
      </c>
      <c r="B10" s="122" t="s">
        <v>217</v>
      </c>
      <c r="C10" s="123">
        <f>Пр3_вср25_26!F34</f>
        <v>0</v>
      </c>
      <c r="D10" s="123">
        <f>Пр3_вср25_26!G34</f>
        <v>0</v>
      </c>
    </row>
    <row r="11" spans="1:6" x14ac:dyDescent="0.25">
      <c r="A11" s="121" t="s">
        <v>373</v>
      </c>
      <c r="B11" s="122" t="s">
        <v>25</v>
      </c>
      <c r="C11" s="123">
        <f>Пр3_вср25_26!F41</f>
        <v>200000</v>
      </c>
      <c r="D11" s="123">
        <f>Пр3_вср25_26!G41</f>
        <v>200000</v>
      </c>
    </row>
    <row r="12" spans="1:6" ht="17.25" customHeight="1" x14ac:dyDescent="0.25">
      <c r="A12" s="121" t="s">
        <v>27</v>
      </c>
      <c r="B12" s="122" t="s">
        <v>28</v>
      </c>
      <c r="C12" s="123">
        <f>Пр3_вср25_26!F47</f>
        <v>29134810.300000001</v>
      </c>
      <c r="D12" s="123">
        <f>Пр3_вср25_26!G47</f>
        <v>29276748.300000001</v>
      </c>
    </row>
    <row r="13" spans="1:6" ht="30.75" customHeight="1" x14ac:dyDescent="0.25">
      <c r="A13" s="124" t="s">
        <v>374</v>
      </c>
      <c r="B13" s="125" t="s">
        <v>36</v>
      </c>
      <c r="C13" s="126">
        <f>SUM(C14:C14)</f>
        <v>2050000</v>
      </c>
      <c r="D13" s="126">
        <f>SUM(D14:D14)</f>
        <v>2050000</v>
      </c>
    </row>
    <row r="14" spans="1:6" ht="30.75" customHeight="1" x14ac:dyDescent="0.25">
      <c r="A14" s="121" t="s">
        <v>375</v>
      </c>
      <c r="B14" s="127" t="s">
        <v>260</v>
      </c>
      <c r="C14" s="123">
        <f>Пр3_вср25_26!F108</f>
        <v>2050000</v>
      </c>
      <c r="D14" s="123">
        <f>Пр3_вср25_26!G108</f>
        <v>2050000</v>
      </c>
    </row>
    <row r="15" spans="1:6" x14ac:dyDescent="0.25">
      <c r="A15" s="124" t="s">
        <v>376</v>
      </c>
      <c r="B15" s="125" t="s">
        <v>41</v>
      </c>
      <c r="C15" s="126">
        <f>SUM(C16:C18)</f>
        <v>35624778.469999999</v>
      </c>
      <c r="D15" s="126">
        <f>SUM(D16:D18)</f>
        <v>35480041.379999995</v>
      </c>
    </row>
    <row r="16" spans="1:6" x14ac:dyDescent="0.25">
      <c r="A16" s="121" t="s">
        <v>129</v>
      </c>
      <c r="B16" s="122" t="s">
        <v>42</v>
      </c>
      <c r="C16" s="123">
        <f>Пр3_вср25_26!F128</f>
        <v>900000</v>
      </c>
      <c r="D16" s="123">
        <f>Пр3_вср25_26!G128</f>
        <v>900000</v>
      </c>
    </row>
    <row r="17" spans="1:4" ht="18" customHeight="1" x14ac:dyDescent="0.25">
      <c r="A17" s="121" t="s">
        <v>377</v>
      </c>
      <c r="B17" s="122" t="s">
        <v>48</v>
      </c>
      <c r="C17" s="123">
        <f>Пр3_вср25_26!F137</f>
        <v>33374778.469999999</v>
      </c>
      <c r="D17" s="123">
        <f>Пр3_вср25_26!G137</f>
        <v>33430041.379999999</v>
      </c>
    </row>
    <row r="18" spans="1:4" ht="18" customHeight="1" x14ac:dyDescent="0.25">
      <c r="A18" s="121" t="s">
        <v>378</v>
      </c>
      <c r="B18" s="122" t="s">
        <v>223</v>
      </c>
      <c r="C18" s="123">
        <f>Пр3_вср25_26!F169</f>
        <v>1350000</v>
      </c>
      <c r="D18" s="123">
        <f>Пр3_вср25_26!G169</f>
        <v>1150000</v>
      </c>
    </row>
    <row r="19" spans="1:4" ht="15.75" customHeight="1" x14ac:dyDescent="0.25">
      <c r="A19" s="124" t="s">
        <v>379</v>
      </c>
      <c r="B19" s="125" t="s">
        <v>49</v>
      </c>
      <c r="C19" s="126">
        <f>SUM(C20:C22)</f>
        <v>17904655.629999999</v>
      </c>
      <c r="D19" s="126">
        <f>SUM(D20:D22)</f>
        <v>17899699.079999998</v>
      </c>
    </row>
    <row r="20" spans="1:4" x14ac:dyDescent="0.25">
      <c r="A20" s="121" t="s">
        <v>50</v>
      </c>
      <c r="B20" s="122" t="s">
        <v>51</v>
      </c>
      <c r="C20" s="123">
        <f>Пр3_вср25_26!F191</f>
        <v>540000</v>
      </c>
      <c r="D20" s="123">
        <f>Пр3_вср25_26!G191</f>
        <v>540000</v>
      </c>
    </row>
    <row r="21" spans="1:4" x14ac:dyDescent="0.25">
      <c r="A21" s="121" t="s">
        <v>52</v>
      </c>
      <c r="B21" s="122" t="s">
        <v>53</v>
      </c>
      <c r="C21" s="123">
        <f>Пр3_вср25_26!F230</f>
        <v>2390000</v>
      </c>
      <c r="D21" s="123">
        <f>Пр3_вср25_26!G230</f>
        <v>1980000</v>
      </c>
    </row>
    <row r="22" spans="1:4" x14ac:dyDescent="0.25">
      <c r="A22" s="121" t="s">
        <v>380</v>
      </c>
      <c r="B22" s="122" t="s">
        <v>55</v>
      </c>
      <c r="C22" s="123">
        <f>Пр3_вср25_26!F264</f>
        <v>14974655.629999999</v>
      </c>
      <c r="D22" s="123">
        <f>Пр3_вср25_26!G264</f>
        <v>15379699.08</v>
      </c>
    </row>
    <row r="23" spans="1:4" x14ac:dyDescent="0.25">
      <c r="A23" s="124" t="s">
        <v>325</v>
      </c>
      <c r="B23" s="125" t="s">
        <v>324</v>
      </c>
      <c r="C23" s="126">
        <f>C24</f>
        <v>0</v>
      </c>
      <c r="D23" s="126">
        <f>D24</f>
        <v>0</v>
      </c>
    </row>
    <row r="24" spans="1:4" ht="30" x14ac:dyDescent="0.25">
      <c r="A24" s="121" t="s">
        <v>311</v>
      </c>
      <c r="B24" s="127" t="s">
        <v>310</v>
      </c>
      <c r="C24" s="123">
        <f>Пр3_вср25_26!F310</f>
        <v>0</v>
      </c>
      <c r="D24" s="123">
        <f>Пр3_вср25_26!G310</f>
        <v>0</v>
      </c>
    </row>
    <row r="25" spans="1:4" x14ac:dyDescent="0.25">
      <c r="A25" s="124" t="s">
        <v>381</v>
      </c>
      <c r="B25" s="125" t="s">
        <v>58</v>
      </c>
      <c r="C25" s="126">
        <f>SUM(C26:C26)</f>
        <v>55000</v>
      </c>
      <c r="D25" s="126">
        <f>SUM(D26:D26)</f>
        <v>55000</v>
      </c>
    </row>
    <row r="26" spans="1:4" x14ac:dyDescent="0.25">
      <c r="A26" s="121" t="s">
        <v>382</v>
      </c>
      <c r="B26" s="122" t="s">
        <v>59</v>
      </c>
      <c r="C26" s="123">
        <f>Пр3_вср25_26!F317</f>
        <v>55000</v>
      </c>
      <c r="D26" s="123">
        <f>Пр3_вср25_26!G317</f>
        <v>55000</v>
      </c>
    </row>
    <row r="27" spans="1:4" x14ac:dyDescent="0.25">
      <c r="A27" s="124" t="s">
        <v>383</v>
      </c>
      <c r="B27" s="125" t="s">
        <v>61</v>
      </c>
      <c r="C27" s="126">
        <f>SUM(C28:C28)</f>
        <v>312000</v>
      </c>
      <c r="D27" s="126">
        <f>SUM(D28:D28)</f>
        <v>312000</v>
      </c>
    </row>
    <row r="28" spans="1:4" ht="20.25" customHeight="1" x14ac:dyDescent="0.25">
      <c r="A28" s="121" t="s">
        <v>65</v>
      </c>
      <c r="B28" s="122" t="s">
        <v>66</v>
      </c>
      <c r="C28" s="123">
        <f>Пр3_вср25_26!F326</f>
        <v>312000</v>
      </c>
      <c r="D28" s="123">
        <f>Пр3_вср25_26!G326</f>
        <v>312000</v>
      </c>
    </row>
    <row r="29" spans="1:4" x14ac:dyDescent="0.25">
      <c r="A29" s="124" t="s">
        <v>384</v>
      </c>
      <c r="B29" s="125" t="s">
        <v>68</v>
      </c>
      <c r="C29" s="126">
        <f>SUM(C30:C30)</f>
        <v>200000</v>
      </c>
      <c r="D29" s="126">
        <f>SUM(D30:D30)</f>
        <v>200000</v>
      </c>
    </row>
    <row r="30" spans="1:4" x14ac:dyDescent="0.25">
      <c r="A30" s="121" t="s">
        <v>385</v>
      </c>
      <c r="B30" s="122" t="s">
        <v>69</v>
      </c>
      <c r="C30" s="123">
        <f>Пр3_вср25_26!F344</f>
        <v>200000</v>
      </c>
      <c r="D30" s="123">
        <f>Пр3_вср25_26!G344</f>
        <v>200000</v>
      </c>
    </row>
    <row r="31" spans="1:4" x14ac:dyDescent="0.25">
      <c r="A31" s="124" t="s">
        <v>386</v>
      </c>
      <c r="B31" s="125" t="s">
        <v>70</v>
      </c>
      <c r="C31" s="126">
        <f>SUM(C32:C32)</f>
        <v>1056000</v>
      </c>
      <c r="D31" s="126">
        <f>SUM(D32:D32)</f>
        <v>1056000</v>
      </c>
    </row>
    <row r="32" spans="1:4" ht="17.25" customHeight="1" x14ac:dyDescent="0.25">
      <c r="A32" s="121" t="s">
        <v>387</v>
      </c>
      <c r="B32" s="122" t="s">
        <v>72</v>
      </c>
      <c r="C32" s="123">
        <f>Пр3_вср25_26!F358</f>
        <v>1056000</v>
      </c>
      <c r="D32" s="123">
        <f>Пр3_вср25_26!G358</f>
        <v>1056000</v>
      </c>
    </row>
    <row r="33" spans="1:4" ht="29.25" x14ac:dyDescent="0.25">
      <c r="A33" s="124" t="s">
        <v>388</v>
      </c>
      <c r="B33" s="125" t="s">
        <v>316</v>
      </c>
      <c r="C33" s="126">
        <f>SUM(C34)</f>
        <v>4985.4799999999996</v>
      </c>
      <c r="D33" s="126">
        <f>SUM(D34)</f>
        <v>3243.29</v>
      </c>
    </row>
    <row r="34" spans="1:4" ht="30.75" thickBot="1" x14ac:dyDescent="0.3">
      <c r="A34" s="121" t="s">
        <v>319</v>
      </c>
      <c r="B34" s="122" t="s">
        <v>317</v>
      </c>
      <c r="C34" s="123">
        <f>Пр3_вср25_26!F360</f>
        <v>4985.4799999999996</v>
      </c>
      <c r="D34" s="123">
        <f>Пр3_вср25_26!G360</f>
        <v>3243.29</v>
      </c>
    </row>
    <row r="35" spans="1:4" ht="25.5" hidden="1" customHeight="1" x14ac:dyDescent="0.3">
      <c r="A35" s="124" t="s">
        <v>389</v>
      </c>
      <c r="B35" s="125" t="s">
        <v>291</v>
      </c>
      <c r="C35" s="126">
        <f>SUM(C36:C36)</f>
        <v>0</v>
      </c>
      <c r="D35" s="126">
        <f>SUM(D36:D36)</f>
        <v>0</v>
      </c>
    </row>
    <row r="36" spans="1:4" ht="18.75" hidden="1" customHeight="1" x14ac:dyDescent="0.3">
      <c r="A36" s="128" t="s">
        <v>292</v>
      </c>
      <c r="B36" s="129" t="s">
        <v>293</v>
      </c>
      <c r="C36" s="79">
        <f>Пр2_ВСР2024!E367</f>
        <v>0</v>
      </c>
      <c r="D36" s="79">
        <f>Пр2_ВСР2024!F367</f>
        <v>0</v>
      </c>
    </row>
    <row r="37" spans="1:4" ht="15.75" thickBot="1" x14ac:dyDescent="0.3">
      <c r="A37" s="130" t="s">
        <v>390</v>
      </c>
      <c r="B37" s="131" t="s">
        <v>368</v>
      </c>
      <c r="C37" s="132">
        <f>C7+C13+C15+C19+C25+C27+C29+C31+C33+C35+C23</f>
        <v>105240788.70999999</v>
      </c>
      <c r="D37" s="132">
        <f>D7+D13+D15+D19+D25+D27+D29+D31+D33+D35+D23</f>
        <v>105838010.76000001</v>
      </c>
    </row>
  </sheetData>
  <mergeCells count="2">
    <mergeCell ref="B2:D2"/>
    <mergeCell ref="A3:D3"/>
  </mergeCells>
  <pageMargins left="1.299212598425197" right="0.31496062992125984" top="0.74803149606299213" bottom="0.74803149606299213" header="0.31496062992125984" footer="0.31496062992125984"/>
  <pageSetup paperSize="9" scale="76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workbookViewId="0">
      <selection activeCell="C22" sqref="C22"/>
    </sheetView>
  </sheetViews>
  <sheetFormatPr defaultRowHeight="15" x14ac:dyDescent="0.25"/>
  <cols>
    <col min="2" max="2" width="67.85546875" customWidth="1"/>
    <col min="3" max="3" width="52.28515625" customWidth="1"/>
  </cols>
  <sheetData>
    <row r="1" spans="1:3" x14ac:dyDescent="0.25">
      <c r="A1" s="2"/>
      <c r="B1" s="13"/>
      <c r="C1" s="169" t="s">
        <v>473</v>
      </c>
    </row>
    <row r="2" spans="1:3" ht="84" customHeight="1" thickBot="1" x14ac:dyDescent="0.3">
      <c r="A2" s="2"/>
      <c r="B2" s="170"/>
      <c r="C2" s="170" t="s">
        <v>474</v>
      </c>
    </row>
    <row r="3" spans="1:3" ht="57" customHeight="1" x14ac:dyDescent="0.25">
      <c r="A3" s="266" t="s">
        <v>475</v>
      </c>
      <c r="B3" s="267"/>
      <c r="C3" s="268"/>
    </row>
    <row r="4" spans="1:3" x14ac:dyDescent="0.25">
      <c r="A4" s="171"/>
      <c r="B4" s="172"/>
      <c r="C4" s="173" t="s">
        <v>229</v>
      </c>
    </row>
    <row r="5" spans="1:3" ht="15.75" x14ac:dyDescent="0.25">
      <c r="A5" s="174" t="s">
        <v>413</v>
      </c>
      <c r="B5" s="175" t="s">
        <v>414</v>
      </c>
      <c r="C5" s="176" t="s">
        <v>476</v>
      </c>
    </row>
    <row r="6" spans="1:3" ht="31.5" x14ac:dyDescent="0.25">
      <c r="A6" s="177">
        <v>1</v>
      </c>
      <c r="B6" s="178" t="s">
        <v>415</v>
      </c>
      <c r="C6" s="189">
        <v>12624383</v>
      </c>
    </row>
    <row r="7" spans="1:3" ht="28.5" customHeight="1" x14ac:dyDescent="0.25">
      <c r="A7" s="177">
        <v>2</v>
      </c>
      <c r="B7" s="178" t="s">
        <v>416</v>
      </c>
      <c r="C7" s="190">
        <v>4301720.5999999996</v>
      </c>
    </row>
    <row r="8" spans="1:3" ht="27.75" hidden="1" customHeight="1" x14ac:dyDescent="0.25">
      <c r="A8" s="177">
        <v>3</v>
      </c>
      <c r="B8" s="178" t="s">
        <v>417</v>
      </c>
      <c r="C8" s="190"/>
    </row>
    <row r="9" spans="1:3" ht="15.75" hidden="1" x14ac:dyDescent="0.25">
      <c r="A9" s="177">
        <v>4</v>
      </c>
      <c r="B9" s="178"/>
      <c r="C9" s="190"/>
    </row>
    <row r="10" spans="1:3" ht="47.25" hidden="1" x14ac:dyDescent="0.25">
      <c r="A10" s="177">
        <v>5</v>
      </c>
      <c r="B10" s="179" t="s">
        <v>418</v>
      </c>
      <c r="C10" s="194"/>
    </row>
    <row r="11" spans="1:3" ht="47.25" hidden="1" x14ac:dyDescent="0.25">
      <c r="A11" s="183">
        <v>6</v>
      </c>
      <c r="B11" s="185" t="s">
        <v>420</v>
      </c>
      <c r="C11" s="191"/>
    </row>
    <row r="12" spans="1:3" ht="47.25" hidden="1" x14ac:dyDescent="0.25">
      <c r="A12" s="183">
        <v>7</v>
      </c>
      <c r="B12" s="186" t="s">
        <v>428</v>
      </c>
      <c r="C12" s="192"/>
    </row>
    <row r="13" spans="1:3" ht="47.25" hidden="1" x14ac:dyDescent="0.25">
      <c r="A13" s="183">
        <v>8</v>
      </c>
      <c r="B13" s="186" t="s">
        <v>429</v>
      </c>
      <c r="C13" s="192"/>
    </row>
    <row r="14" spans="1:3" ht="47.25" hidden="1" x14ac:dyDescent="0.25">
      <c r="A14" s="183">
        <v>9</v>
      </c>
      <c r="B14" s="186" t="s">
        <v>430</v>
      </c>
      <c r="C14" s="192"/>
    </row>
    <row r="15" spans="1:3" ht="60" hidden="1" customHeight="1" x14ac:dyDescent="0.25">
      <c r="A15" s="183">
        <v>10</v>
      </c>
      <c r="B15" s="186" t="s">
        <v>431</v>
      </c>
      <c r="C15" s="192"/>
    </row>
    <row r="16" spans="1:3" ht="63" hidden="1" x14ac:dyDescent="0.25">
      <c r="A16" s="183">
        <v>11</v>
      </c>
      <c r="B16" s="186" t="s">
        <v>432</v>
      </c>
      <c r="C16" s="187"/>
    </row>
    <row r="17" spans="1:3" ht="48" hidden="1" customHeight="1" x14ac:dyDescent="0.25">
      <c r="A17" s="183">
        <v>12</v>
      </c>
      <c r="B17" s="188" t="s">
        <v>433</v>
      </c>
      <c r="C17" s="187"/>
    </row>
    <row r="18" spans="1:3" ht="47.25" hidden="1" x14ac:dyDescent="0.25">
      <c r="A18" s="183">
        <v>13</v>
      </c>
      <c r="B18" s="188" t="s">
        <v>434</v>
      </c>
      <c r="C18" s="187"/>
    </row>
    <row r="19" spans="1:3" ht="64.5" hidden="1" customHeight="1" x14ac:dyDescent="0.25">
      <c r="A19" s="193">
        <v>14</v>
      </c>
      <c r="B19" s="186" t="s">
        <v>436</v>
      </c>
      <c r="C19" s="187"/>
    </row>
    <row r="20" spans="1:3" ht="156.75" hidden="1" customHeight="1" x14ac:dyDescent="0.25">
      <c r="A20" s="193">
        <v>15</v>
      </c>
      <c r="B20" s="186" t="s">
        <v>440</v>
      </c>
      <c r="C20" s="187"/>
    </row>
    <row r="21" spans="1:3" ht="47.25" hidden="1" x14ac:dyDescent="0.25">
      <c r="A21" s="193">
        <v>16</v>
      </c>
      <c r="B21" s="186" t="s">
        <v>444</v>
      </c>
      <c r="C21" s="187"/>
    </row>
    <row r="22" spans="1:3" ht="16.5" thickBot="1" x14ac:dyDescent="0.3">
      <c r="A22" s="180"/>
      <c r="B22" s="181" t="s">
        <v>419</v>
      </c>
      <c r="C22" s="182">
        <f>SUM(C6:C21)</f>
        <v>16926103.600000001</v>
      </c>
    </row>
  </sheetData>
  <mergeCells count="1">
    <mergeCell ref="A3:C3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Пр2_ВСР2024</vt:lpstr>
      <vt:lpstr>Пр3_вср25_26</vt:lpstr>
      <vt:lpstr>Пр4_БА2024</vt:lpstr>
      <vt:lpstr>Пр5_ба25_26</vt:lpstr>
      <vt:lpstr>Пр6_ЦСР2024</vt:lpstr>
      <vt:lpstr>Пр7_цср25_26</vt:lpstr>
      <vt:lpstr>Пр8_ФКР2024</vt:lpstr>
      <vt:lpstr>Пр9_фкр25_26</vt:lpstr>
      <vt:lpstr>Пр10_МБТ</vt:lpstr>
      <vt:lpstr>Пр11_мбт25_26</vt:lpstr>
      <vt:lpstr>Пр12_ист24</vt:lpstr>
      <vt:lpstr>Пр13_ист25_26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2023-11-17T12:56:09Z</dcterms:modified>
</cp:coreProperties>
</file>