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8195" windowHeight="11265" activeTab="3"/>
  </bookViews>
  <sheets>
    <sheet name="Прил №1" sheetId="1" r:id="rId1"/>
    <sheet name="Прил№2" sheetId="2" r:id="rId2"/>
    <sheet name="Прил№3" sheetId="3" r:id="rId3"/>
    <sheet name="Прил№4" sheetId="4" r:id="rId4"/>
  </sheets>
  <calcPr calcId="145621"/>
</workbook>
</file>

<file path=xl/calcChain.xml><?xml version="1.0" encoding="utf-8"?>
<calcChain xmlns="http://schemas.openxmlformats.org/spreadsheetml/2006/main">
  <c r="C6" i="3" l="1"/>
  <c r="G160" i="2" l="1"/>
  <c r="G165" i="2"/>
  <c r="G230" i="2"/>
  <c r="F230" i="2"/>
  <c r="G182" i="2"/>
  <c r="F182" i="2"/>
  <c r="F86" i="2"/>
  <c r="G275" i="2" l="1"/>
  <c r="G225" i="2"/>
  <c r="F140" i="2"/>
  <c r="G142" i="2"/>
  <c r="F129" i="2"/>
  <c r="F131" i="2"/>
  <c r="G132" i="2"/>
  <c r="G131" i="2" s="1"/>
  <c r="G129" i="2"/>
  <c r="G87" i="2"/>
  <c r="G86" i="2" s="1"/>
  <c r="G84" i="2" l="1"/>
  <c r="G83" i="2"/>
  <c r="G82" i="2"/>
  <c r="G81" i="2"/>
  <c r="G80" i="2"/>
  <c r="G67" i="2"/>
  <c r="G66" i="2"/>
  <c r="G65" i="2"/>
  <c r="F64" i="2"/>
  <c r="G64" i="2" l="1"/>
  <c r="G221" i="2" l="1"/>
  <c r="G283" i="2"/>
  <c r="G282" i="2" s="1"/>
  <c r="G281" i="2" s="1"/>
  <c r="G280" i="2" s="1"/>
  <c r="F282" i="2"/>
  <c r="F281" i="2" s="1"/>
  <c r="F280" i="2" s="1"/>
  <c r="G254" i="2"/>
  <c r="F198" i="2"/>
  <c r="G200" i="2"/>
  <c r="G180" i="2"/>
  <c r="G174" i="2"/>
  <c r="G171" i="2"/>
  <c r="F158" i="2"/>
  <c r="G159" i="2"/>
  <c r="F89" i="2"/>
  <c r="G90" i="2"/>
  <c r="G89" i="2" s="1"/>
  <c r="G55" i="2"/>
  <c r="F42" i="2"/>
  <c r="C13" i="1"/>
  <c r="G177" i="2" l="1"/>
  <c r="C35" i="3"/>
  <c r="C34" i="3" s="1"/>
  <c r="G158" i="2"/>
  <c r="F56" i="2"/>
  <c r="F74" i="2"/>
  <c r="G287" i="2"/>
  <c r="G279" i="2"/>
  <c r="G267" i="2"/>
  <c r="G258" i="2"/>
  <c r="G249" i="2"/>
  <c r="F249" i="2"/>
  <c r="G247" i="2"/>
  <c r="F247" i="2"/>
  <c r="G246" i="2"/>
  <c r="G240" i="2"/>
  <c r="G227" i="2"/>
  <c r="G223" i="2"/>
  <c r="G222" i="2"/>
  <c r="G211" i="2"/>
  <c r="G209" i="2"/>
  <c r="F211" i="2"/>
  <c r="F209" i="2"/>
  <c r="G208" i="2"/>
  <c r="G207" i="2" s="1"/>
  <c r="F207" i="2"/>
  <c r="F187" i="2"/>
  <c r="G189" i="2"/>
  <c r="G188" i="2"/>
  <c r="F166" i="2"/>
  <c r="G170" i="2"/>
  <c r="G169" i="2"/>
  <c r="F145" i="2"/>
  <c r="G146" i="2"/>
  <c r="G145" i="2" s="1"/>
  <c r="F138" i="2"/>
  <c r="G119" i="2"/>
  <c r="F117" i="2"/>
  <c r="F112" i="2"/>
  <c r="G112" i="2"/>
  <c r="G92" i="2"/>
  <c r="F91" i="2"/>
  <c r="G54" i="2"/>
  <c r="F54" i="2"/>
  <c r="F50" i="2"/>
  <c r="G51" i="2"/>
  <c r="G50" i="2" s="1"/>
  <c r="G49" i="2"/>
  <c r="G187" i="2" l="1"/>
  <c r="G91" i="2"/>
  <c r="G32" i="2" l="1"/>
  <c r="G31" i="2" s="1"/>
  <c r="G30" i="2" s="1"/>
  <c r="C9" i="3" s="1"/>
  <c r="F31" i="2"/>
  <c r="F30" i="2" s="1"/>
  <c r="G286" i="2"/>
  <c r="G285" i="2" s="1"/>
  <c r="F286" i="2"/>
  <c r="F285" i="2" s="1"/>
  <c r="F284" i="2" s="1"/>
  <c r="G278" i="2"/>
  <c r="G277" i="2" s="1"/>
  <c r="F278" i="2"/>
  <c r="F277" i="2" s="1"/>
  <c r="F276" i="2" s="1"/>
  <c r="G274" i="2"/>
  <c r="G273" i="2" s="1"/>
  <c r="F274" i="2"/>
  <c r="F273" i="2" s="1"/>
  <c r="F272" i="2" s="1"/>
  <c r="G270" i="2"/>
  <c r="F270" i="2"/>
  <c r="G268" i="2"/>
  <c r="F268" i="2"/>
  <c r="G266" i="2"/>
  <c r="F266" i="2"/>
  <c r="G262" i="2"/>
  <c r="G261" i="2" s="1"/>
  <c r="G260" i="2" s="1"/>
  <c r="F262" i="2"/>
  <c r="F261" i="2" s="1"/>
  <c r="F260" i="2" s="1"/>
  <c r="G257" i="2"/>
  <c r="G256" i="2" s="1"/>
  <c r="G255" i="2" s="1"/>
  <c r="C25" i="3" s="1"/>
  <c r="F257" i="2"/>
  <c r="F256" i="2" s="1"/>
  <c r="F255" i="2" s="1"/>
  <c r="G253" i="2"/>
  <c r="G252" i="2" s="1"/>
  <c r="F253" i="2"/>
  <c r="F252" i="2" s="1"/>
  <c r="F251" i="2" s="1"/>
  <c r="G245" i="2"/>
  <c r="F245" i="2"/>
  <c r="G242" i="2"/>
  <c r="F242" i="2"/>
  <c r="G239" i="2"/>
  <c r="F239" i="2"/>
  <c r="G237" i="2"/>
  <c r="F237" i="2"/>
  <c r="G235" i="2"/>
  <c r="F235" i="2"/>
  <c r="G228" i="2"/>
  <c r="F228" i="2"/>
  <c r="G226" i="2"/>
  <c r="F226" i="2"/>
  <c r="G224" i="2"/>
  <c r="F224" i="2"/>
  <c r="G220" i="2"/>
  <c r="F220" i="2"/>
  <c r="G218" i="2"/>
  <c r="F218" i="2"/>
  <c r="G216" i="2"/>
  <c r="F216" i="2"/>
  <c r="G251" i="2" l="1"/>
  <c r="C23" i="3"/>
  <c r="G272" i="2"/>
  <c r="C31" i="3"/>
  <c r="F215" i="2"/>
  <c r="G215" i="2"/>
  <c r="G284" i="2"/>
  <c r="C38" i="3"/>
  <c r="G276" i="2"/>
  <c r="C33" i="3"/>
  <c r="F265" i="2"/>
  <c r="F264" i="2" s="1"/>
  <c r="G265" i="2"/>
  <c r="G259" i="2" s="1"/>
  <c r="C21" i="3" l="1"/>
  <c r="G264" i="2"/>
  <c r="C29" i="3"/>
  <c r="F259" i="2"/>
  <c r="G205" i="2"/>
  <c r="F205" i="2"/>
  <c r="G201" i="2"/>
  <c r="G192" i="2"/>
  <c r="G186" i="2"/>
  <c r="F177" i="2"/>
  <c r="F174" i="2"/>
  <c r="F171" i="2"/>
  <c r="G168" i="2"/>
  <c r="G167" i="2"/>
  <c r="G163" i="2"/>
  <c r="G156" i="2"/>
  <c r="G141" i="2"/>
  <c r="G140" i="2" s="1"/>
  <c r="G137" i="2"/>
  <c r="G139" i="2"/>
  <c r="G138" i="2" s="1"/>
  <c r="G128" i="2"/>
  <c r="G124" i="2"/>
  <c r="G122" i="2"/>
  <c r="G118" i="2"/>
  <c r="G117" i="2" s="1"/>
  <c r="G111" i="2"/>
  <c r="F106" i="2"/>
  <c r="G107" i="2"/>
  <c r="G106" i="2" s="1"/>
  <c r="G105" i="2"/>
  <c r="G102" i="2"/>
  <c r="G99" i="2"/>
  <c r="G98" i="2" s="1"/>
  <c r="F98" i="2"/>
  <c r="G96" i="2"/>
  <c r="F96" i="2"/>
  <c r="G56" i="2"/>
  <c r="G15" i="2"/>
  <c r="F15" i="2"/>
  <c r="G198" i="2" l="1"/>
  <c r="G74" i="2"/>
  <c r="G166" i="2"/>
  <c r="G101" i="2"/>
  <c r="F101" i="2"/>
  <c r="F180" i="2"/>
  <c r="G136" i="2"/>
  <c r="F136" i="2"/>
  <c r="G133" i="2"/>
  <c r="G114" i="2" s="1"/>
  <c r="F133" i="2"/>
  <c r="G127" i="2"/>
  <c r="F127" i="2"/>
  <c r="G115" i="2"/>
  <c r="F115" i="2"/>
  <c r="C26" i="3" l="1"/>
  <c r="C36" i="3"/>
  <c r="C32" i="3"/>
  <c r="C30" i="3"/>
  <c r="C28" i="3"/>
  <c r="C24" i="3"/>
  <c r="C22" i="3"/>
  <c r="G202" i="2" l="1"/>
  <c r="F202" i="2"/>
  <c r="G155" i="2"/>
  <c r="F155" i="2"/>
  <c r="G193" i="2"/>
  <c r="F193" i="2"/>
  <c r="F162" i="2"/>
  <c r="G162" i="2"/>
  <c r="F164" i="2"/>
  <c r="G164" i="2"/>
  <c r="G153" i="2"/>
  <c r="F153" i="2"/>
  <c r="G151" i="2"/>
  <c r="G149" i="2"/>
  <c r="F149" i="2"/>
  <c r="F151" i="2"/>
  <c r="G143" i="2"/>
  <c r="F143" i="2"/>
  <c r="G120" i="2"/>
  <c r="F120" i="2"/>
  <c r="F13" i="2"/>
  <c r="G13" i="2"/>
  <c r="G213" i="2"/>
  <c r="F213" i="2"/>
  <c r="G196" i="2"/>
  <c r="F196" i="2"/>
  <c r="G190" i="2"/>
  <c r="F190" i="2"/>
  <c r="G185" i="2"/>
  <c r="F185" i="2"/>
  <c r="G125" i="2"/>
  <c r="F125" i="2"/>
  <c r="G123" i="2"/>
  <c r="F123" i="2"/>
  <c r="G110" i="2"/>
  <c r="G109" i="2" s="1"/>
  <c r="C15" i="3" s="1"/>
  <c r="F110" i="2"/>
  <c r="F109" i="2" s="1"/>
  <c r="G104" i="2"/>
  <c r="G95" i="2" s="1"/>
  <c r="C13" i="3" s="1"/>
  <c r="C12" i="3" s="1"/>
  <c r="F104" i="2"/>
  <c r="F95" i="2" s="1"/>
  <c r="G72" i="2"/>
  <c r="F72" i="2"/>
  <c r="G70" i="2"/>
  <c r="F70" i="2"/>
  <c r="G68" i="2"/>
  <c r="F68" i="2"/>
  <c r="G61" i="2"/>
  <c r="F61" i="2"/>
  <c r="G59" i="2"/>
  <c r="F59" i="2"/>
  <c r="G52" i="2"/>
  <c r="F52" i="2"/>
  <c r="G48" i="2"/>
  <c r="F48" i="2"/>
  <c r="G46" i="2"/>
  <c r="F46" i="2"/>
  <c r="G42" i="2"/>
  <c r="G39" i="2"/>
  <c r="G38" i="2" s="1"/>
  <c r="C10" i="3" s="1"/>
  <c r="F39" i="2"/>
  <c r="F38" i="2" s="1"/>
  <c r="G27" i="2"/>
  <c r="F27" i="2"/>
  <c r="G18" i="2"/>
  <c r="F18" i="2"/>
  <c r="G148" i="2" l="1"/>
  <c r="F148" i="2"/>
  <c r="F41" i="2"/>
  <c r="G41" i="2"/>
  <c r="C11" i="3" s="1"/>
  <c r="F114" i="2"/>
  <c r="C16" i="3"/>
  <c r="F184" i="2"/>
  <c r="F135" i="2"/>
  <c r="G184" i="2"/>
  <c r="C20" i="3" s="1"/>
  <c r="C19" i="3"/>
  <c r="G135" i="2"/>
  <c r="C17" i="3" s="1"/>
  <c r="G12" i="2"/>
  <c r="F94" i="2"/>
  <c r="G94" i="2"/>
  <c r="G17" i="2"/>
  <c r="F17" i="2"/>
  <c r="F12" i="2"/>
  <c r="C14" i="3" l="1"/>
  <c r="C18" i="3"/>
  <c r="F11" i="2"/>
  <c r="G11" i="2"/>
  <c r="F147" i="2"/>
  <c r="G147" i="2"/>
  <c r="F108" i="2"/>
  <c r="G108" i="2"/>
  <c r="C39" i="3" l="1"/>
  <c r="F10" i="2"/>
  <c r="G10" i="2"/>
</calcChain>
</file>

<file path=xl/sharedStrings.xml><?xml version="1.0" encoding="utf-8"?>
<sst xmlns="http://schemas.openxmlformats.org/spreadsheetml/2006/main" count="1709" uniqueCount="620">
  <si>
    <t>Приложение № 1</t>
  </si>
  <si>
    <t>(руб.)</t>
  </si>
  <si>
    <t xml:space="preserve"> Наименование показателя</t>
  </si>
  <si>
    <t>Код дохода по бюджетной классификации</t>
  </si>
  <si>
    <t>Исполнено</t>
  </si>
  <si>
    <t>3</t>
  </si>
  <si>
    <t>Доходы бюджета - всего</t>
  </si>
  <si>
    <t>x</t>
  </si>
  <si>
    <t>182 1 01 02010 01 1000 110</t>
  </si>
  <si>
    <t>182 1 01 02010 01 2100 110</t>
  </si>
  <si>
    <t>182 1 01 02010 01 3000 110</t>
  </si>
  <si>
    <t>182 1 01 02020 01 1000 110</t>
  </si>
  <si>
    <t>182 1 01 02020 01 2100 110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</si>
  <si>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</si>
  <si>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</si>
  <si>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</si>
  <si>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</si>
  <si>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</si>
  <si>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182 1 01 02030 01 2100 110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</si>
  <si>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</si>
  <si>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</si>
  <si>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</si>
  <si>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100 1 03 02230 01 0000 110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</si>
  <si>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</si>
  <si>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100 1 03 02240 01 0000 110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</si>
  <si>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</si>
  <si>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100 1 03 02250 01 0000 110</t>
  </si>
  <si>
    <t>100 1 03 02260 01 0000 110</t>
  </si>
  <si>
    <t>182 1 05 01011 01 1000 110</t>
  </si>
  <si>
    <t>182 1 05 01011 01 2100 110</t>
  </si>
  <si>
    <t>182 1 05 01011 01 3000 110</t>
  </si>
  <si>
    <t>182 1 05 01012 01 2100 110</t>
  </si>
  <si>
    <t>182 1 05 01021 01 1000 110</t>
  </si>
  <si>
    <t>182 1 05 01021 01 2100 110</t>
  </si>
  <si>
    <t>182 1 05 01021 01 3000 110</t>
  </si>
  <si>
    <t>182 1 05 01022 01 2100 110</t>
  </si>
  <si>
    <t xml:space="preserve">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</si>
  <si>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182 1 05 01050 01 1000 110</t>
  </si>
  <si>
    <t>182 1 05 01050 01 2100 110</t>
  </si>
  <si>
    <t>182 1 05 03010 01 1000 110</t>
  </si>
  <si>
    <t>182 1 05 03010 01 2100 110</t>
  </si>
  <si>
    <t>003 1 11 05013 13 0000 120</t>
  </si>
  <si>
    <t>003 1 14 06013 13 0000 430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</si>
  <si>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</si>
  <si>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182 1 06 01030 13 1000 110</t>
  </si>
  <si>
    <t>182 1 06 01030 13 2100 110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</si>
  <si>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</si>
  <si>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182 1 06 06033 13 1000 110</t>
  </si>
  <si>
    <t>182 1 06 06033 13 2100 110</t>
  </si>
  <si>
    <t>182 1 06 06033 13 3000 110</t>
  </si>
  <si>
    <t>182 1 06 06033 13 4000 110</t>
  </si>
  <si>
    <t xml:space="preserve">  Земельный налог с организаций, обладающих земельным участком, расположенным в границах  городских  поселений  (пени по соответствующему платежу)</t>
  </si>
  <si>
    <t>182 1 06 06043 13 1000 110</t>
  </si>
  <si>
    <t>182 1 06 06043 13 2100 110</t>
  </si>
  <si>
    <t>003 1 11 05025 13 0000 120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</si>
  <si>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</si>
  <si>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003 1 11 05035 13 0000 120</t>
  </si>
  <si>
    <t>003 1 11 05075 13 0000 120</t>
  </si>
  <si>
    <t>003 1 13 02995 13 0000 130</t>
  </si>
  <si>
    <t>003 1 14 02053 13 0000 410</t>
  </si>
  <si>
    <t>003 1 14 06025 13 0000 430</t>
  </si>
  <si>
    <t>003 1 16 23052 13 0000 140</t>
  </si>
  <si>
    <t xml:space="preserve">  Доходы от возмещения ущерба при возникновении иных страховых случаев, когда выгодоприобретателями выступают получатели средств бюджетов городских поселений</t>
  </si>
  <si>
    <t>756 1 16 51040 02 0000 140</t>
  </si>
  <si>
    <t>003 1 16 90050 13 0000 140</t>
  </si>
  <si>
    <t>003 1 17 01050 13 0000 180</t>
  </si>
  <si>
    <t xml:space="preserve">  Невыясненные поступления, зачисляемые в бюджеты городских поселений</t>
  </si>
  <si>
    <t>003 1 17 05050 13 0000 180</t>
  </si>
  <si>
    <t xml:space="preserve">  Прочие неналоговые доходы бюджетов городских поселений</t>
  </si>
  <si>
    <t>003 2 07 05030 13 9000 180</t>
  </si>
  <si>
    <t xml:space="preserve">  Прочие безвозмездные поступления в бюджеты городских поселений на реализацию проектов развития общественной инфраструктуры муниципальных образований, основанных на местных инициативах</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</si>
  <si>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</si>
  <si>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</si>
  <si>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</si>
  <si>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отсуществления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</si>
  <si>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</si>
  <si>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</si>
  <si>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</si>
  <si>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</si>
  <si>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</si>
  <si>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</si>
  <si>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</si>
  <si>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</si>
  <si>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по соответствующему платежу)</t>
  </si>
  <si>
    <t>Единый сельскохозяйственный налог (пени по соответствующему платежу)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</si>
  <si>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</si>
  <si>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Минимальный налог, зачисляемый в бюджеты субъектов Российской Федерации (пени по соответствующему платежу)</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</si>
  <si>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</si>
  <si>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</si>
  <si>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поселений  (прочие поступления)</t>
  </si>
  <si>
    <t xml:space="preserve"> Земельный налог с организаций, обладающих земельным участком,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</si>
  <si>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Земельный налог с физических лиц,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</si>
  <si>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поселений  (пени по соответствующему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</si>
  <si>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</si>
  <si>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</si>
  <si>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</si>
  <si>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доходы от компенсации затрат бюджетов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</si>
  <si>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</si>
  <si>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</si>
  <si>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</si>
  <si>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</si>
  <si>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 xml:space="preserve"> Прочие поступления от денежных взысканий (штрафов) и иных сумм в возмещение ущерба, зачисляемые в бюджеты городских поселений</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</si>
  <si>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</si>
  <si>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</si>
  <si>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003 1 11 09045 13 0000 120</t>
  </si>
  <si>
    <t xml:space="preserve"> 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</si>
  <si>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003 1 16 33050 13 0000 140</t>
  </si>
  <si>
    <t>Дотации бюджетам городских поселений на выравнивание бюджетной обеспеченности</t>
  </si>
  <si>
    <t>Прочие субсидии бюджетам городских поселений на реализацию мероприятий  в области земельных отношений</t>
  </si>
  <si>
    <t xml:space="preserve"> Прочие межбюджетные трансферты, передаваемые бюджетам городских поселений на реализацию проектов развития общественной инфраструктуры муниципальных образований в рамках Фонда приоритетых проектов на территории Боровского района</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</si>
  <si>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поселений (Возврат прочих остатков межбюджетных трансфертов, имеющих целевое назначение, прошлых лет на реализацию проектов развития общественной инфраструктуры муниципальных образований, основанных на местных инициативах, из бюджетов муниципальных образований)</t>
  </si>
  <si>
    <t>Приложение № 2</t>
  </si>
  <si>
    <t>( руб.)</t>
  </si>
  <si>
    <t>Наименование показателя</t>
  </si>
  <si>
    <t>Вед.</t>
  </si>
  <si>
    <t>Разд.</t>
  </si>
  <si>
    <t>Ц.ст.</t>
  </si>
  <si>
    <t>Расх.</t>
  </si>
  <si>
    <t>Уточненная роспись/план</t>
  </si>
  <si>
    <t>Исполнение</t>
  </si>
  <si>
    <t>Расходы бюджета - всего</t>
  </si>
  <si>
    <t>000</t>
  </si>
  <si>
    <t>0000</t>
  </si>
  <si>
    <t>0000000000</t>
  </si>
  <si>
    <t xml:space="preserve">        ОБЩЕГОСУДАРСТВЕННЫЕ ВОПРОСЫ</t>
  </si>
  <si>
    <t>003</t>
  </si>
  <si>
    <t>0100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</si>
  <si>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</si>
  <si>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</si>
  <si>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Председатель представительного органа муниципального образования</t>
  </si>
  <si>
    <t>8100000410</t>
  </si>
  <si>
    <t xml:space="preserve">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</si>
  <si>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</si>
  <si>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 xml:space="preserve">  Депутаты представительного органа муниципального образования</t>
  </si>
  <si>
    <t>8100000420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</si>
  <si>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</si>
  <si>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</si>
  <si>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Центральный аппарат</t>
  </si>
  <si>
    <t>6800000400</t>
  </si>
  <si>
    <t xml:space="preserve">  Фонд оплаты труда государственных (муниципальных) органов</t>
  </si>
  <si>
    <t>121</t>
  </si>
  <si>
    <t xml:space="preserve">  Иные выплаты персоналу государственных (муниципальных) органов, за исключением фонда оплаты труда</t>
  </si>
  <si>
    <t>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</si>
  <si>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</si>
  <si>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</si>
  <si>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 xml:space="preserve">  Прочая закупка товаров, работ и услуг для обеспечения государственных (муниципальных) нужд</t>
  </si>
  <si>
    <t>244</t>
  </si>
  <si>
    <t>Уплата иных платежей</t>
  </si>
  <si>
    <t>853</t>
  </si>
  <si>
    <t xml:space="preserve">  Обеспечение деятельности главы администрации</t>
  </si>
  <si>
    <t>7500000480</t>
  </si>
  <si>
    <t xml:space="preserve">              Фонд оплаты труда государственных (муниципальных) органов</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</si>
  <si>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</si>
  <si>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Резервные фонды</t>
  </si>
  <si>
    <t>0111</t>
  </si>
  <si>
    <t>8400000600</t>
  </si>
  <si>
    <t xml:space="preserve">  Резервные средства</t>
  </si>
  <si>
    <t>870</t>
  </si>
  <si>
    <t xml:space="preserve">  Другие общегосударственные вопросы</t>
  </si>
  <si>
    <t>0113</t>
  </si>
  <si>
    <t xml:space="preserve">  Кадровый потенциал учреждений и повышение заинтерисованности муниципальных служащих в качестве оказываемых услуг населению</t>
  </si>
  <si>
    <t>0800100750</t>
  </si>
  <si>
    <t xml:space="preserve">  Информационно, материально-техническое обеспечение работников органов местного самоуправления, повышение квалификации</t>
  </si>
  <si>
    <t>0800108020</t>
  </si>
  <si>
    <t xml:space="preserve">              Прочая закупка товаров, работ и услуг для обеспечения государственных (муниципальных) нужд</t>
  </si>
  <si>
    <t>2300123010</t>
  </si>
  <si>
    <t xml:space="preserve">  Проведение мероприятий в честь Дня города Боровска</t>
  </si>
  <si>
    <t>2700127010</t>
  </si>
  <si>
    <t xml:space="preserve">  Проведение мероприятий в честь Дня Победы в ВОВ</t>
  </si>
  <si>
    <t>2700227020</t>
  </si>
  <si>
    <t xml:space="preserve">  Проведение новогодних и рождественских праздников</t>
  </si>
  <si>
    <t>2700327060</t>
  </si>
  <si>
    <t xml:space="preserve">  Проведение прочих мероприятий</t>
  </si>
  <si>
    <t>2700427070</t>
  </si>
  <si>
    <t xml:space="preserve">              Уплата иных платежей</t>
  </si>
  <si>
    <t xml:space="preserve">  Кадастровый учет</t>
  </si>
  <si>
    <t>3800198020</t>
  </si>
  <si>
    <t xml:space="preserve">  Мероприятия по эффективному использованию муниципального имущества</t>
  </si>
  <si>
    <t>3800198030</t>
  </si>
  <si>
    <t>Реализация мероприятий в области земельных отношений и инвентаризации объектов</t>
  </si>
  <si>
    <t>3800198050</t>
  </si>
  <si>
    <t xml:space="preserve">  Выполнение других обязательств государства</t>
  </si>
  <si>
    <t>6800100920</t>
  </si>
  <si>
    <t>Иные выплаты населению</t>
  </si>
  <si>
    <t>360</t>
  </si>
  <si>
    <t xml:space="preserve">  Исполнение судебных актов Российской Федерации и мировых соглашений по возмещению причиненного вреда</t>
  </si>
  <si>
    <t>831</t>
  </si>
  <si>
    <t xml:space="preserve">  Уплата иных платежей</t>
  </si>
  <si>
    <t>8880000530</t>
  </si>
  <si>
    <t xml:space="preserve"> НАЦИОНАЛЬНАЯ БЕЗОПАСНОСТЬ И ПРАВООХРАНИТЕЛЬНАЯ ДЕЯТЕЛЬНОСТЬ</t>
  </si>
  <si>
    <t>0300</t>
  </si>
  <si>
    <t>0309</t>
  </si>
  <si>
    <t xml:space="preserve">  Предупреждение и ликвидация чрезвычайных ситуаций</t>
  </si>
  <si>
    <t>0900109020</t>
  </si>
  <si>
    <t xml:space="preserve">  Расходы на обеспечение деятельности ДНД</t>
  </si>
  <si>
    <t>0900109060</t>
  </si>
  <si>
    <t xml:space="preserve"> Материально-техническое обеспечение в области безопасности жизнедеятельности</t>
  </si>
  <si>
    <t>0900109080</t>
  </si>
  <si>
    <t xml:space="preserve"> Прочая закупка товаров, работ и услуг для обеспечения государственных (муниципальных) нужд</t>
  </si>
  <si>
    <t xml:space="preserve">  НАЦИОНАЛЬНАЯ ЭКОНОМИКА</t>
  </si>
  <si>
    <t>0400</t>
  </si>
  <si>
    <t xml:space="preserve">  Транспорт</t>
  </si>
  <si>
    <t>0408</t>
  </si>
  <si>
    <t xml:space="preserve">  Компенсация убытков от перевозки пассажиров</t>
  </si>
  <si>
    <t>1800118010</t>
  </si>
  <si>
    <t xml:space="preserve">  Дорожное хозяйство (дорожные фонды)</t>
  </si>
  <si>
    <t>0409</t>
  </si>
  <si>
    <t xml:space="preserve">  Содержание сети автомобильных дорог</t>
  </si>
  <si>
    <t>2400124010</t>
  </si>
  <si>
    <t xml:space="preserve">  Ремонт и капитальный ремонт сети автомобильных дорог</t>
  </si>
  <si>
    <t>2400124020</t>
  </si>
  <si>
    <t>Обеспечение безопасности дорожного движения</t>
  </si>
  <si>
    <t>2400124040</t>
  </si>
  <si>
    <t>Содержание, ремонт и капитальный ремонт сети автомобильных дорог за счет средств дорожного фонда</t>
  </si>
  <si>
    <t>2400124050</t>
  </si>
  <si>
    <t xml:space="preserve">  ЖИЛИЩНО-КОММУНАЛЬНОЕ ХОЗЯЙСТВО</t>
  </si>
  <si>
    <t>0500</t>
  </si>
  <si>
    <t xml:space="preserve">  Жилищное хозяйство</t>
  </si>
  <si>
    <t>0501</t>
  </si>
  <si>
    <t xml:space="preserve">  Плата за капитальный ремонт доли муниципального образования в праве долевой собственности МКД в региональный фонд капитального ремонта на счете "регионального оператора"</t>
  </si>
  <si>
    <t>0500105020</t>
  </si>
  <si>
    <t xml:space="preserve"> Содержание и текущий ремонт жилого фонда</t>
  </si>
  <si>
    <t>0500105040</t>
  </si>
  <si>
    <t xml:space="preserve">  Бюджетные инвестиции в объекты капитального строительства государственной (муниципальной) собственности</t>
  </si>
  <si>
    <t>414</t>
  </si>
  <si>
    <t xml:space="preserve">  Переселение граждан из аварийного жилья</t>
  </si>
  <si>
    <t>1500115020</t>
  </si>
  <si>
    <t>412</t>
  </si>
  <si>
    <t xml:space="preserve">  Коммунальное хозяйство</t>
  </si>
  <si>
    <t>0502</t>
  </si>
  <si>
    <t xml:space="preserve"> Развитие общественной инфраструктуры муниципальных образований, основанное на местных инициативах</t>
  </si>
  <si>
    <t>0500200720</t>
  </si>
  <si>
    <t>Ремонт и содержание водопроводных и канализационных сетей</t>
  </si>
  <si>
    <t>0500205050</t>
  </si>
  <si>
    <t xml:space="preserve">  Закупка товаров, работ, услуг в целях капитального ремонта государственного (муниципального) имущества</t>
  </si>
  <si>
    <t>243</t>
  </si>
  <si>
    <t xml:space="preserve">  Строительство канализационных сетей</t>
  </si>
  <si>
    <t>0500205060</t>
  </si>
  <si>
    <t>Компенсация части затрат граждан на оплату коммунальной услуги за тепловую энергию</t>
  </si>
  <si>
    <t xml:space="preserve"> 0500205100</t>
  </si>
  <si>
    <t xml:space="preserve">  Иные выплаты населению</t>
  </si>
  <si>
    <t xml:space="preserve">            "Организация в границах поселений электро-, тепло-, газо-, водоснабжения и водоотведения на территории Боровского района"</t>
  </si>
  <si>
    <t>1900119080</t>
  </si>
  <si>
    <t xml:space="preserve">              Бюджетные инвестиции в объекты капитального строительства государственной (муниципальной) собственности</t>
  </si>
  <si>
    <t xml:space="preserve">  Благоустройство</t>
  </si>
  <si>
    <t>0503</t>
  </si>
  <si>
    <t xml:space="preserve">  Уличное освещение</t>
  </si>
  <si>
    <t>1900119010</t>
  </si>
  <si>
    <t xml:space="preserve">  Санитарная очистка территории</t>
  </si>
  <si>
    <t>1900119020</t>
  </si>
  <si>
    <t xml:space="preserve">  Содержание зеленого хозяйства</t>
  </si>
  <si>
    <t>1900119040</t>
  </si>
  <si>
    <t>Организация сбора и вывоза бытовых отходов и мусора</t>
  </si>
  <si>
    <t>1900119050</t>
  </si>
  <si>
    <t xml:space="preserve"> Прочие мероприятия по благоустройству</t>
  </si>
  <si>
    <t>1900119060</t>
  </si>
  <si>
    <t>540</t>
  </si>
  <si>
    <t xml:space="preserve">        ОХРАНА ОКРУЖАЮЩЕЙ СРЕДЫ</t>
  </si>
  <si>
    <t>0600</t>
  </si>
  <si>
    <t xml:space="preserve">          Охрана объектов растительного и животного мира и среды их обитания</t>
  </si>
  <si>
    <t>0603</t>
  </si>
  <si>
    <t xml:space="preserve">        ОБРАЗОВАНИЕ</t>
  </si>
  <si>
    <t>0700</t>
  </si>
  <si>
    <t xml:space="preserve">          Молодежная политика</t>
  </si>
  <si>
    <t>0707</t>
  </si>
  <si>
    <t xml:space="preserve">         Содействие занятости населения</t>
  </si>
  <si>
    <t>0700107010</t>
  </si>
  <si>
    <t xml:space="preserve">              Иные межбюджетные трансферты</t>
  </si>
  <si>
    <t xml:space="preserve">        СОЦИАЛЬНАЯ ПОЛИТИКА</t>
  </si>
  <si>
    <t>1000</t>
  </si>
  <si>
    <t xml:space="preserve">          Другие вопросы в области социальной политики</t>
  </si>
  <si>
    <t>1006</t>
  </si>
  <si>
    <t xml:space="preserve">            "Социальные выплаты"</t>
  </si>
  <si>
    <t>0800108010</t>
  </si>
  <si>
    <t xml:space="preserve">             Единовременная адресная помощь ветеранам ВОВ</t>
  </si>
  <si>
    <t>2700227030</t>
  </si>
  <si>
    <t xml:space="preserve">              Иные выплаты населению</t>
  </si>
  <si>
    <t xml:space="preserve">        ФИЗИЧЕСКАЯ КУЛЬТУРА И СПОРТ</t>
  </si>
  <si>
    <t>1100</t>
  </si>
  <si>
    <t xml:space="preserve">          Физическая культура</t>
  </si>
  <si>
    <t>1101</t>
  </si>
  <si>
    <t xml:space="preserve">           Мероприятия в области физической культуры и спорта</t>
  </si>
  <si>
    <t>1300113010</t>
  </si>
  <si>
    <t xml:space="preserve">        СРЕДСТВА МАССОВОЙ ИНФОРМАЦИИ</t>
  </si>
  <si>
    <t>1200</t>
  </si>
  <si>
    <t xml:space="preserve">          Периодическая печать и издательства</t>
  </si>
  <si>
    <t>1202</t>
  </si>
  <si>
    <t xml:space="preserve">            Мероприятия по информированию населения</t>
  </si>
  <si>
    <t>3800198010</t>
  </si>
  <si>
    <t xml:space="preserve">  Иные выплаты персоналу учреждений, за исключением фонда оплаты труда</t>
  </si>
  <si>
    <t>112</t>
  </si>
  <si>
    <t>880</t>
  </si>
  <si>
    <t xml:space="preserve"> Специальные расходы</t>
  </si>
  <si>
    <t>Закупка товаров, работ, услуг в целях капитального ремонта государственного (муниципального) имущества</t>
  </si>
  <si>
    <t>0412</t>
  </si>
  <si>
    <t xml:space="preserve">  Другие вопросы в области национальной экономики</t>
  </si>
  <si>
    <t xml:space="preserve">  Реализация мероприятий в области земельных отношений и инвентаризации объектов</t>
  </si>
  <si>
    <t>Средства, передаваемые для компенсации дополнительных расходов, возникших в результате решений, принятых органами власти другого уровня</t>
  </si>
  <si>
    <t>0500100150</t>
  </si>
  <si>
    <t>Бюджетные инвестиции в объекты капитального строительства государственной (муниципальной) собственности</t>
  </si>
  <si>
    <t>Обеспечение финансовой устойчивости муниципальных образований Калужской области</t>
  </si>
  <si>
    <t>0500100250</t>
  </si>
  <si>
    <t>0500105010</t>
  </si>
  <si>
    <t>Осуществление муниципальной поддержки по проведению мероприятий по капитальному ремонту МЖД</t>
  </si>
  <si>
    <t xml:space="preserve">  Бюджетные инвестиции на приобретение объектов недвижимого имущества в государственную (муниципальную) собственность</t>
  </si>
  <si>
    <t xml:space="preserve">  Благоустройство дворовых территорий многоквартирных домов и территорий соответствующего функционального назначения</t>
  </si>
  <si>
    <t>0800</t>
  </si>
  <si>
    <t xml:space="preserve">  КУЛЬТУРА, КИНЕМАТОГРАФИЯ</t>
  </si>
  <si>
    <t xml:space="preserve">  Культура</t>
  </si>
  <si>
    <t>0801</t>
  </si>
  <si>
    <t>1900100750</t>
  </si>
  <si>
    <t xml:space="preserve">  Мероприятия, посвященные празднованию 75-летия Победы в Великой Отечественной войне 1941-1945 годов</t>
  </si>
  <si>
    <t xml:space="preserve">  МЕЖБЮДЖЕТНЫЕ ТРАНСФЕРТЫ ОБЩЕГО ХАРАКТЕРА БЮДЖЕТАМ БЮДЖЕТНОЙ СИСТЕМЫ РОССИЙСКОЙ ФЕДЕРАЦИИ</t>
  </si>
  <si>
    <t xml:space="preserve">  Прочие межбюджетные трансферты общего характера</t>
  </si>
  <si>
    <t>1400</t>
  </si>
  <si>
    <t>1403</t>
  </si>
  <si>
    <t xml:space="preserve">  Иные межбюджетные трансферты</t>
  </si>
  <si>
    <t xml:space="preserve">  Реализация приоритетных проектов развития общественной инфраструктуры муниципальных образований</t>
  </si>
  <si>
    <t>6800100721</t>
  </si>
  <si>
    <t>Приложение № 3</t>
  </si>
  <si>
    <t xml:space="preserve"> (руб.)</t>
  </si>
  <si>
    <t>Раздел</t>
  </si>
  <si>
    <t>Наименование расходов</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</si>
  <si>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</si>
  <si>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</si>
  <si>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</si>
  <si>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0107</t>
  </si>
  <si>
    <t>Обеспечение проведения выборов и референдумов</t>
  </si>
  <si>
    <t>Резервные фонды</t>
  </si>
  <si>
    <t>Другие общегосударственные вопросы</t>
  </si>
  <si>
    <t>Национальная безопасность и правоохранительная деятельность</t>
  </si>
  <si>
    <t>Национальная экономика</t>
  </si>
  <si>
    <t xml:space="preserve">Транспорт </t>
  </si>
  <si>
    <t>Дорожное хозяйство</t>
  </si>
  <si>
    <t>Другие вопросы в области  национальной экономики</t>
  </si>
  <si>
    <t>Жилищно- коммунальное хозяйство</t>
  </si>
  <si>
    <t>Жилищное хозяйство</t>
  </si>
  <si>
    <t>Коммунальное хозяйство</t>
  </si>
  <si>
    <t>Благоустройство</t>
  </si>
  <si>
    <t>Охрана окружающей среды</t>
  </si>
  <si>
    <t>Охрана объектов растительного и животного мира и среды их обитания</t>
  </si>
  <si>
    <t xml:space="preserve">Образование     </t>
  </si>
  <si>
    <t>Молодежная политика</t>
  </si>
  <si>
    <t>Социальная политика</t>
  </si>
  <si>
    <t>Другие вопросы в области  социальной политики</t>
  </si>
  <si>
    <t>Физическая культура и спорт</t>
  </si>
  <si>
    <t>Физическая культура</t>
  </si>
  <si>
    <t>Средства массовой информации</t>
  </si>
  <si>
    <t>Периодическая печать и издательства</t>
  </si>
  <si>
    <t>Межбюджетные трансферты бюджетам субъектов Российской федерации и муниципальных образований общего характера</t>
  </si>
  <si>
    <t>1401</t>
  </si>
  <si>
    <t>Прочие межбюджетные трансферты бюджетам субъектов Российской федерации и муниципальных образований общего характера</t>
  </si>
  <si>
    <t>Прочие межбюджетные трансферты общего характера</t>
  </si>
  <si>
    <t>Всего расходов</t>
  </si>
  <si>
    <t>Приложение № 4</t>
  </si>
  <si>
    <t>Код источника финансирования дефицита бюджета по бюджетной классификации</t>
  </si>
  <si>
    <t>Источники финансирования дефицита бюджета - всего</t>
  </si>
  <si>
    <t xml:space="preserve">  Увеличение прочих остатков денежных средств бюджетов городских поселений</t>
  </si>
  <si>
    <t xml:space="preserve">  Уменьшение прочих остатков денежных средств бюджетов городских поселений</t>
  </si>
  <si>
    <t>(руб)</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</si>
  <si>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</si>
  <si>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182 1 05 01012 01 3000 110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</si>
  <si>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отмененному0)</t>
  </si>
  <si>
    <t>182 1 05 01022 01 1000 110</t>
  </si>
  <si>
    <t>182 1 09 04053 13 1000 110</t>
  </si>
  <si>
    <t>Земельный налог (по обязательствам, возникшим до 1 января 2006 года), мобилизуемый на территориях городских поселений (сумма платежа (перерасчеты, недоимка и задолженность по соответствующему платежу,, в том числе по отмененному)</t>
  </si>
  <si>
    <t>Земельный налог (по обязательствам, возникшим до 1 января 2006 года), мобилизуемый на территориях городских поселений (пени по соответствующему платежу)</t>
  </si>
  <si>
    <t>182 1 09 04053 13 2100 110</t>
  </si>
  <si>
    <t>003 1 11 07015 13 0000 120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</si>
  <si>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</si>
  <si>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поселений</t>
  </si>
  <si>
    <t>003 2 02 25555 13 0000 150</t>
  </si>
  <si>
    <t>003 2 02 15001 13 0315 150</t>
  </si>
  <si>
    <t>003 2 02 29999 13 0247 150</t>
  </si>
  <si>
    <t xml:space="preserve"> Прочие субсидии бюджетам городских поселений для софинансирования расходов на выполнение кадастровых работ по устранению реестровых ошибок, выявленных при внесении в сведения ЕГРН описаний границ населенных пунктов и территориальных зон</t>
  </si>
  <si>
    <t xml:space="preserve">  Прочие субсидии бюджетам городских поселений на реализацию проектов развития общественной инфраструктуры муниципальных образований, основанных на местных инициативах</t>
  </si>
  <si>
    <t>003 2 02 49999 13 0266 150</t>
  </si>
  <si>
    <t>003 2 02 29999 13 0295 150</t>
  </si>
  <si>
    <t>003 2 02 29999 13 0258 150</t>
  </si>
  <si>
    <t xml:space="preserve"> Прочие межбюджетные трансферты, передаваемые бюджетам городских поселений на обеспечение финансовой устойчивости муниципальных образований Калужской области</t>
  </si>
  <si>
    <t>003 2 02 49999 13 9000 150</t>
  </si>
  <si>
    <t xml:space="preserve">    Прочие межбюджетные трансферты, передаваемые бюджетам муниципальных образований на реализацию проектов развития общественной инфраструктуры муниципальных образований, основанных на местных инициативах</t>
  </si>
  <si>
    <t>003 2 02 49999 13 9822 150</t>
  </si>
  <si>
    <t xml:space="preserve">  Прочие межбюджетные трансферты, передаваемые бюджетам городских поселений на выполнение работ по благоустройству территории и ремонту дорог в рамках подготовки к общероссийским праздничным мероприятиям</t>
  </si>
  <si>
    <t>003 2 02 49999 13 9880 150</t>
  </si>
  <si>
    <t xml:space="preserve">  Прочие межбюджетные трансферты, передаваемые бюджетам городских поселений на организацию мероприятий по информированию населения</t>
  </si>
  <si>
    <t>003 2 02 49999 13 9891 150</t>
  </si>
  <si>
    <t>003 2 07 05020 13 9000 150</t>
  </si>
  <si>
    <t xml:space="preserve">  Поступления от денежных пожертвований, предоставляемых физическими лицами получателям средств бюджетов городских поселений на реализацию проектов развития общественной инфраструктуры муниципальных образований, основанных на местных инициативах</t>
  </si>
  <si>
    <t>003 2 19 60010 13 5478 150</t>
  </si>
  <si>
    <t>003 2 19 60010 13 5490 150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</si>
  <si>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</si>
  <si>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2400124060</t>
  </si>
  <si>
    <t xml:space="preserve">  Паспортизация автомобильных дорог</t>
  </si>
  <si>
    <t>Мероприятия по эффективному использованию муниципального имущества</t>
  </si>
  <si>
    <t>38001S6232</t>
  </si>
  <si>
    <t xml:space="preserve">  Реализация мероприятий по внесению в сведения ЕГРН границ Калужской области, муниципальных образований, населенных пунктов и территориальных зон Калужской области</t>
  </si>
  <si>
    <t>0500105200</t>
  </si>
  <si>
    <t xml:space="preserve">  Компенсация части затрат граждан за наем (поднаем) жилых помещений</t>
  </si>
  <si>
    <t xml:space="preserve">   Иные выплаты населению</t>
  </si>
  <si>
    <t>0500219080</t>
  </si>
  <si>
    <t>Исполнение судебных актов Российской Федерации и мировых соглашений по возмещению причиненного вреда</t>
  </si>
  <si>
    <t xml:space="preserve"> Техническая инвентаризация объектов</t>
  </si>
  <si>
    <t>0500200721</t>
  </si>
  <si>
    <t xml:space="preserve"> Реализация приоритетных проектов развития общественной инфраструктуры муниципальных образований</t>
  </si>
  <si>
    <t>05002S0250</t>
  </si>
  <si>
    <t>19001S0240</t>
  </si>
  <si>
    <t xml:space="preserve"> Реализация проектов развития общественной инфраструктуры муниципальных образований, основанных на местных инициативах</t>
  </si>
  <si>
    <t>200F255550</t>
  </si>
  <si>
    <t xml:space="preserve"> Реализация программ формирования современной городской среды</t>
  </si>
  <si>
    <t>182 1 01 02010 01 5000 110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</si>
  <si>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процентов,начисленных на суммы излишне взысканных (уплаченных) платежей, а также при нарушении сроков их возврата</t>
  </si>
  <si>
    <t xml:space="preserve">  Налог на профессиональный доход</t>
  </si>
  <si>
    <t>182 1 05 06000 01 1000 110</t>
  </si>
  <si>
    <t>003 1 14 06313 13 0000 430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</si>
  <si>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</si>
  <si>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003 1 16 07010 13 0000 140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</si>
  <si>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</si>
  <si>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</si>
  <si>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003 1 16 07090 13 0000 140</t>
  </si>
  <si>
    <t>003 2 02 19999 13 0165 150</t>
  </si>
  <si>
    <t xml:space="preserve">  Прочие дотации бюджетам городских поселений на стимулирование руководителей исполнительно-распорядительных органов муниципальных образований области</t>
  </si>
  <si>
    <t>003 2 02 20299 13 0000 150</t>
  </si>
  <si>
    <t xml:space="preserve">  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</si>
  <si>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003 2 02 20302 13 0000 150</t>
  </si>
  <si>
    <t xml:space="preserve">  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</si>
  <si>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  Прочие субсидии бюджетам поселений на реализацию мероприятий подпрограммы "Совершенствование и развитие сети автомобильных дорог Калужской области"</t>
  </si>
  <si>
    <t xml:space="preserve">  Прочие субсидии бюджетам городских поселений на мероприятия, направленные на энергосбережение и повышение энергоэффективности в Калужской области</t>
  </si>
  <si>
    <t>003 2 02 29999 13 0276 150</t>
  </si>
  <si>
    <t>003 2 02 29999 13 0286 150</t>
  </si>
  <si>
    <t xml:space="preserve">  Межбюджетные трансферты, передаваемые бюджетам городских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</si>
  <si>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003 2 02 45424 13 0000 150</t>
  </si>
  <si>
    <t xml:space="preserve">  Прочие межбюджетные трансферты, передаваемые бюджетам городских поселений на реализацию мероприятий подпрограммы "Совершенствование  и развитие сети автомобильных дорог Калужской области"</t>
  </si>
  <si>
    <t>003 2 02 49999 13 0276 150</t>
  </si>
  <si>
    <t xml:space="preserve">  Прочие межбюджетные трансферты, передаваемые бюджетам городских поселений на обеспечение расходных обязательств муниципальных образований Калужской области</t>
  </si>
  <si>
    <t>003 2 02 49999 13 0444 150</t>
  </si>
  <si>
    <t>633</t>
  </si>
  <si>
    <t xml:space="preserve">  Субсидии (гранты в форме субсидий), не подлежащие казначейскому сопровождению</t>
  </si>
  <si>
    <t>811</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</si>
  <si>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</si>
  <si>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852</t>
  </si>
  <si>
    <t xml:space="preserve">  Уплата прочих налогов, сборов</t>
  </si>
  <si>
    <t>0900100600</t>
  </si>
  <si>
    <t>0900109100</t>
  </si>
  <si>
    <t xml:space="preserve">  Мероприятия по профилактике терроризма и экстремизма</t>
  </si>
  <si>
    <t>24001S5000</t>
  </si>
  <si>
    <t xml:space="preserve">  Реализация мероприятий подпрограммы "Совершенствование и развитие сети автомобильных дорог Калужской области"</t>
  </si>
  <si>
    <t xml:space="preserve">  Расходы на переселение граждан из аварийного жилищного фонда за счет средств, поступивших от Фонда содействия реформированию жилищно-коммунального хозяйства</t>
  </si>
  <si>
    <t>150F367483</t>
  </si>
  <si>
    <t>150F367484</t>
  </si>
  <si>
    <t>150F36748S</t>
  </si>
  <si>
    <t xml:space="preserve">  Расходы на переселение граждан из аварийного жилищного фонда за счет средств областного бюджета</t>
  </si>
  <si>
    <t xml:space="preserve">  Расходы на переселение граждан из аварийного жилищного фонда за счет средств местных бюджетов</t>
  </si>
  <si>
    <t xml:space="preserve">  Реализация мероприятий по строительству, техническому перевооружению, модернизации и ремонту отопительных котельных с применением энергосберегающих оборудования и технологий; реконструкции, теплоизоляции и ремонту тепловых сетей с применением современных технологий и материалов; организации систем индивидуального поквартирного теплоснабжения; внедрению энергосберегающих технологий и закупке оборудования в сфере жилищно-коммунального хозяйства</t>
  </si>
  <si>
    <t>05002S9111</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</si>
  <si>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</si>
  <si>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200F254240</t>
  </si>
  <si>
    <t xml:space="preserve">  Субсидии бюджетным учреждениям на иные цели</t>
  </si>
  <si>
    <t>612</t>
  </si>
  <si>
    <t>200F2s5550</t>
  </si>
  <si>
    <t>СОЦИАЛЬНАЯ ПОЛИТИКА</t>
  </si>
  <si>
    <t>Обеспечение проведение выборов и референдумов</t>
  </si>
  <si>
    <t>182 1 01 02080 01 1000 110</t>
  </si>
  <si>
    <t>182 1 01 02080 01 2100 110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</si>
  <si>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</si>
  <si>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</si>
  <si>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182 1 05 03020 01 3000 110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</si>
  <si>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</si>
  <si>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</si>
  <si>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756 1 16 02020 02 0000 140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</si>
  <si>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</si>
  <si>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003 1 16 10031 13 0000 140</t>
  </si>
  <si>
    <t>003 2 02 29999 13 0211 150</t>
  </si>
  <si>
    <t xml:space="preserve"> Прочие субсидии бюджетам городских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(или)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t>
  </si>
  <si>
    <t>003 2 02 49999 13 9811 150</t>
  </si>
  <si>
    <t>247</t>
  </si>
  <si>
    <t>Закупка энергетических ресурсов</t>
  </si>
  <si>
    <t>Средства на обеспечение расходных обязательств муниципальных образований Калужской области</t>
  </si>
  <si>
    <t>7100000150</t>
  </si>
  <si>
    <t>2700100150</t>
  </si>
  <si>
    <t>2700100960</t>
  </si>
  <si>
    <t>Средства на обеспечение расходных обязательств муниципальных образований Боровского района</t>
  </si>
  <si>
    <t>Мероприятия гражданско-патриотической направленности</t>
  </si>
  <si>
    <t>2700129010</t>
  </si>
  <si>
    <t>6800100922</t>
  </si>
  <si>
    <t>610</t>
  </si>
  <si>
    <t>Субсидии бюджетным учреждениям</t>
  </si>
  <si>
    <t>Обеспечение деятельности муниципального бюджетного учреждения по вопросам общего характера</t>
  </si>
  <si>
    <t>Стимулирование руководителей исполнительно-распорядительных органов муниципальных образований области</t>
  </si>
  <si>
    <t>0310</t>
  </si>
  <si>
    <t xml:space="preserve">   Защита населения и территории от чрезвычайных ситуаций природного и техногенного характера, пожарная бьезопасность</t>
  </si>
  <si>
    <t>Иные межбюджетные трансферты</t>
  </si>
  <si>
    <t>1800118030</t>
  </si>
  <si>
    <t>Организация транспортных услуг для населения</t>
  </si>
  <si>
    <t>613</t>
  </si>
  <si>
    <t>Гранты в форме субсидии бюджетным учреждениям</t>
  </si>
  <si>
    <t>4700100721</t>
  </si>
  <si>
    <t>47001s0240</t>
  </si>
  <si>
    <t>Реализация проектов развития общественной инфраструктуры муниципальных образований, основанных на местных инициативах</t>
  </si>
  <si>
    <t>Защита населения и территории от чрезвычайных ситуаций природного и техногенного характера, пожарная безопасность</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</si>
  <si>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(суммы денежных взысканий (штрафов) по соответствующему платежу согласно законодательству Российской Федерации)</t>
  </si>
  <si>
    <t>182 1 01 02080 01 3000 110</t>
  </si>
  <si>
    <t>182 1 05 01012 01 1000 110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</si>
  <si>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</si>
  <si>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182 1 06 01030 13 4000 110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</si>
  <si>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 (прочие поступления)</t>
  </si>
  <si>
    <t>Земельный налог с физических лиц, обладающих земельным участком,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</si>
  <si>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182 1 06 06043 13 3000 110</t>
  </si>
  <si>
    <t>003 1 16 02020 02 0000 140</t>
  </si>
  <si>
    <t xml:space="preserve"> Инициативные платежи, зачисляемые в бюджеты городских поселений, поступающие от физических лиц для реализации инициативного проекта : "Благоустройство спортивной площадки на ул. Петра Шувалова между домами № 5-7 г. Боровск"</t>
  </si>
  <si>
    <t>003 1 17 15030 13 9319 150</t>
  </si>
  <si>
    <t>003 1 17 15030 13 9323 150</t>
  </si>
  <si>
    <t xml:space="preserve"> Инициативные платежи, зачисляемые в бюджеты городских поселений, поступающие от физических лиц для реализации инициативного проекта "Канализирование сети на ул. М. Горького в г. Боровск"</t>
  </si>
  <si>
    <t>Прочие межбюджетные трансферты бюджетам городских поселений на поощрение муниципальных образований Калужской области, участвующих в конкурсе "Лучшая муниципальная практика развития территорий территориального общественного самоуправления"</t>
  </si>
  <si>
    <t>003 2 02 49999 13 0443 150</t>
  </si>
  <si>
    <t>003 2 02 49999 13 9820 150</t>
  </si>
  <si>
    <t xml:space="preserve"> Доходы бюджетов городских поселений от возврата бюджетными учреждениями остатков субсидий прошлых лет</t>
  </si>
  <si>
    <t>003 2 18 05010 13 0000 150</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</si>
  <si>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городских поселений</t>
  </si>
  <si>
    <t>003 2 19 45424 13 0000 150</t>
  </si>
  <si>
    <t>003 2 19 60010 13 6476 150</t>
  </si>
  <si>
    <t>321</t>
  </si>
  <si>
    <t>Пособия, компенсации и иные социальные выплаты гражданам, кроме публичных нормативных обязательств</t>
  </si>
  <si>
    <t>Иные выплаты персоналу государственных (муниципальных) органов, за исключением фонда оплаты труда</t>
  </si>
  <si>
    <t>6800100960</t>
  </si>
  <si>
    <t xml:space="preserve">  Средства на обеспечение расходных обязательств муниципальных образований Боровского района</t>
  </si>
  <si>
    <t>2400100721</t>
  </si>
  <si>
    <t>Реализация приоритетных проектов развития общественной инфраструктуры муниципальных образований</t>
  </si>
  <si>
    <t xml:space="preserve">  Закупка энергетических ресурсов</t>
  </si>
  <si>
    <t xml:space="preserve"> Исполнение судебных актов Российской Федерации и мировых соглашений по возмещению причиненного вреда</t>
  </si>
  <si>
    <t>1900100270</t>
  </si>
  <si>
    <t xml:space="preserve"> ОБСЛУЖИВАНИЕ ГОСУДАРСТВЕННОГО (МУНИЦИПАЛЬНОГО) ДОЛГА</t>
  </si>
  <si>
    <t xml:space="preserve"> Обслуживание государственного (муниципального) внутреннего долга</t>
  </si>
  <si>
    <t xml:space="preserve"> Процентные платежи по муниципальному долгу</t>
  </si>
  <si>
    <t xml:space="preserve">  Обслуживание муниципального долга</t>
  </si>
  <si>
    <t>730</t>
  </si>
  <si>
    <t>1300</t>
  </si>
  <si>
    <t>1301</t>
  </si>
  <si>
    <t>6800100650</t>
  </si>
  <si>
    <t xml:space="preserve"> Обслуживание государственного (муниципального) долга</t>
  </si>
  <si>
    <t>003 01 05 02 01 13 0000 510</t>
  </si>
  <si>
    <t>003 01 05 02 01 13 0000 610</t>
  </si>
  <si>
    <t>4</t>
  </si>
  <si>
    <t>182 1 01 02130 01 1000 110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</si>
  <si>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</si>
  <si>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</si>
  <si>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</si>
  <si>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182 1 09 04053 13 3000 110</t>
  </si>
  <si>
    <t>Земельный налог (по обязательствам, возникшим до 1 января 2006 года), мобилизуемый на территориях городских поселений (суммы денежных взысканий (штрафов) по соответствующему платежу согласно законодательству Российской Федерации)</t>
  </si>
  <si>
    <t>003 2 02 29999 13 0233 150</t>
  </si>
  <si>
    <t xml:space="preserve">  Прочие субсидии бюджетам городских поселений на выполнение кадастровых работ по внесению изменений в документы территориального планирования и градостроительного зонирования</t>
  </si>
  <si>
    <t>003 2 02 49999 13 0441 150</t>
  </si>
  <si>
    <t>Прочие межбюджетные трансферты, передаваемые бюджетам городских поселений на поощрение муниципальных образований калужской области - победителей регионального этапа конкурс</t>
  </si>
  <si>
    <t xml:space="preserve">   Прочие межбюджетные трансферты, передаваемые бюджетам городских поселений для реализации инициативного проекта: "Благоустройство территории семейного парка "Картинка" в городе Боровске по ул.Ленина в р-не д.27"</t>
  </si>
  <si>
    <t xml:space="preserve">  Прочие межбюджетные трансферты, передаваемые бюджетам городских поселений на организацию мероприятий по ремонту и содержанию сети автомобильных дорог Боровского района</t>
  </si>
  <si>
    <t>003 2 02 49999 13 9862 150</t>
  </si>
  <si>
    <t xml:space="preserve">  Прочие межбюджетные трансферты, передаваемые бюджетам городских поселений на мероприятия по выявлению и оценке объектов накопленного вреда окружающей среде, организацию работ по ликвидации накопленного вреда окружающей среде, а также на иные мероприятия по предотвращению и (или) снижению негативного воздействия хозяйственной и иной деятельности на окружающую среду, сохранению и восстановлению природной среды, рациональному использованию и воспроизводству природных ресурсов, обеспечению экологической безопасности на территории Боровского района</t>
  </si>
  <si>
    <t>6800100560</t>
  </si>
  <si>
    <t>Поощрение муниципальных образований Калужской области - победителей региональногьо этапа конкурса</t>
  </si>
  <si>
    <t>4700124020</t>
  </si>
  <si>
    <t>"Ремонт и капитальный ремонт автомобильных дорог"</t>
  </si>
  <si>
    <t>38001S7030</t>
  </si>
  <si>
    <t>Выполнение кадастровых работ по внесению изменений в документы территориального планирования и градостроительного зонирования, документации по планировке территории</t>
  </si>
  <si>
    <t>4700147202</t>
  </si>
  <si>
    <t>Канализирование сети на ул.Молодежная г.Боровск</t>
  </si>
  <si>
    <t>4700147209</t>
  </si>
  <si>
    <t xml:space="preserve"> Канализирование сети на ул.Горького  г.Боровск</t>
  </si>
  <si>
    <t>2000120010</t>
  </si>
  <si>
    <t>Благоустройство общественных территорий</t>
  </si>
  <si>
    <t>Субсидии бюджетным учреждениям на иные цели</t>
  </si>
  <si>
    <t>1900112060</t>
  </si>
  <si>
    <t xml:space="preserve">           Мероприятия по выявлению и оценке объектов накопленного вреда окружающей среде, организацию работ по ликвидации накопленного вреда окружающей среде, а также на иные мероприятия по предотвращению и (или) снижению негативного воздействия хозяйственной и иной деятельности на окружающую среду, сохранению и восстановлению природной среды, рациональному использованию и воспроизводству природных ресурсов, обеспечению экологической безопасности на территории Боровского района</t>
  </si>
  <si>
    <t>-</t>
  </si>
  <si>
    <t>План в соответствии с Решением Городской Думы муниципального образования городское поселение город Боровск от 20.12.2023 №91 «О бюджете  муниципального образования городское поселение город Боровск на 2024  год и на плановый период 2025 и 2026 годов»</t>
  </si>
  <si>
    <t xml:space="preserve"> Погашение бюджетами городских поселений кредитов от других бюджетов бюджетной системы Российской Федерации в валюте Российской Федерации (бюджетные кредиты на частичное покрытие дефицита бюджета, возникающего при исполнении бюджета)</t>
  </si>
  <si>
    <t>003 01 03 01 00 13 0004 810</t>
  </si>
  <si>
    <r>
      <t>Исполнение доходов бюджета муниципального образования городске поселение город Боровск за 20</t>
    </r>
    <r>
      <rPr>
        <b/>
        <sz val="12"/>
        <color rgb="FFC00000"/>
        <rFont val="Times New Roman"/>
        <family val="1"/>
        <charset val="204"/>
      </rPr>
      <t>24</t>
    </r>
    <r>
      <rPr>
        <b/>
        <sz val="12"/>
        <rFont val="Times New Roman"/>
        <family val="1"/>
        <charset val="204"/>
      </rPr>
      <t xml:space="preserve"> год по кодам классификации доходов бюджетов</t>
    </r>
  </si>
  <si>
    <t>003 1 17 15030 13 9135 150</t>
  </si>
  <si>
    <t>003 1 17 15030 13 9335 150</t>
  </si>
  <si>
    <t>003 1 17 15030 13 9336 150</t>
  </si>
  <si>
    <t xml:space="preserve">  Инициативные платежи, зачисляемые в бюджеты городских поселений, поступающие от юридических лиц для реализации инициативного проекта: "Благоустройство общественной территории "Скейт-парка" по адресу: г.Боровск по ул.Коммунистическая, в районе д.10"</t>
  </si>
  <si>
    <t xml:space="preserve">  Инициативные платежи, зачисляемые в бюджеты городских поселений, поступающие от физических лиц для реализации инициативного проекта: "Благоустройство общественной территории "Скейт-парка" по адресу: г. Боровск по ул.Коммунистическая, в районе д.10"</t>
  </si>
  <si>
    <t xml:space="preserve">  Инициативные платежи, зачисляемые в бюджеты городских поселений, поступающие от физических лиц для реализации инициативного проекта: "Асфальтирование объездной дороги по ул.Колхозная г.Боровск"</t>
  </si>
  <si>
    <t>003 2 02 49999 13 9135 150</t>
  </si>
  <si>
    <t xml:space="preserve">  Прочие межбюджетные трансферты, передаваемые бюджетам городских поселений для реализации инициативного проекта: "Благоустройство общественной территории "Скейт-парка" по адресу: г. Боровск по ул.Коммунистическая, в районе д.10"</t>
  </si>
  <si>
    <t xml:space="preserve">  Прочие межбюджетные трансферты, передаваемые бюджетам городских поселений для реализации инициативного проекта: "Асфальтирование объездной дороги по ул.Колхозная г.Боровск"</t>
  </si>
  <si>
    <t>003 2 02 49999 13 9136 150</t>
  </si>
  <si>
    <t xml:space="preserve">  Прочие межбюджетные трансферты, передаваемые бюджетам городских поселений на организацию мероприятий по благоустройству территорий муниципальных образований Боровского района (за исключением сети автомобильных дорог Боровского района)</t>
  </si>
  <si>
    <t>003 2 02 49999 13 9821 150</t>
  </si>
  <si>
    <t>003 2 04 05010 13 0000 150</t>
  </si>
  <si>
    <t xml:space="preserve">  Предоставление негосударственными организациями грантов для получателей средств бюджетов городских поселений</t>
  </si>
  <si>
    <t xml:space="preserve"> Прочие безвозмездные поступления в бюджеты городских поселений</t>
  </si>
  <si>
    <t>003 2 07 05030 13 0010 150</t>
  </si>
  <si>
    <t>003 2 18 60010 13 5491 150</t>
  </si>
  <si>
    <t xml:space="preserve"> 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 (Доходы бюджетов городских поселений от возврата прочих остатков межбюджетных трансфертов, имеющих целевое назначение, прошлых лет, поступивших в Фонд приоритетных проектов Боровского района, из бюджетов муниципальных образований)</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</si>
  <si>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образований (Возврат остатков субсидий прошлых лет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осуществляемых за счет средств, поступивших от Фонда содействия реформированию жилищно-коммунального хозяйства, из бюджетов муниципальных образований)</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</si>
  <si>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поселений (Возврат остатков иных межбюджетных трансфертов, имеющих целевое назначение, прошлых лет на обеспечение расходных обязательств муниципальных образований Калужской области из бюджетов городских поселений)</t>
  </si>
  <si>
    <t>003 2 19 60010 13 6478 150</t>
  </si>
  <si>
    <t>Исполнение расходов бюджета муниципального образования городское поселение город Боровск за 2024 год по ведомственной структуре расходов</t>
  </si>
  <si>
    <t>350</t>
  </si>
  <si>
    <t>Премии и гранты</t>
  </si>
  <si>
    <t>620</t>
  </si>
  <si>
    <t xml:space="preserve">  Субсидии автономным учреждениям</t>
  </si>
  <si>
    <t>4700147213</t>
  </si>
  <si>
    <t>"Асфальтирование объездной дороги по ул.Колхозная г.Боровск"</t>
  </si>
  <si>
    <t xml:space="preserve"> Организация в границах поселений электро-, тепло-, газо-, водоснабжения и водоотведения на территории Боровского района</t>
  </si>
  <si>
    <t>1900100150</t>
  </si>
  <si>
    <t xml:space="preserve"> 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t>
  </si>
  <si>
    <t xml:space="preserve"> Предоставление иных межбюджетных трансфертов местному бюджету для поощрения муниципального образования Калужской области, участвующего в конкурсе "Лучшая муниципальная практика развития территорий территориального общественного самоуправления</t>
  </si>
  <si>
    <t xml:space="preserve">  Субсидии бюджетным учреждениям</t>
  </si>
  <si>
    <t>4700147212</t>
  </si>
  <si>
    <t xml:space="preserve">  Благоустройство общественной территории "Скейт-парк" по адресу: г.Боровск, ул.Коммунистическая, в районе д.10</t>
  </si>
  <si>
    <t>320</t>
  </si>
  <si>
    <t>Социальные выплаты гражданам, кроме публичных нормативных социальных выплат</t>
  </si>
  <si>
    <r>
      <t xml:space="preserve">Исполнение расходов по разделам и подразделам классификации расходов бюджета муниципального образования городское поселение город Боровск за </t>
    </r>
    <r>
      <rPr>
        <b/>
        <sz val="12"/>
        <color rgb="FF0070C0"/>
        <rFont val="Times New Roman"/>
        <family val="1"/>
        <charset val="204"/>
      </rPr>
      <t xml:space="preserve">2024 </t>
    </r>
    <r>
      <rPr>
        <b/>
        <sz val="12"/>
        <rFont val="Times New Roman"/>
        <family val="1"/>
        <charset val="204"/>
      </rPr>
      <t>год</t>
    </r>
  </si>
  <si>
    <r>
      <t xml:space="preserve">Всего </t>
    </r>
    <r>
      <rPr>
        <sz val="11"/>
        <color rgb="FF0070C0"/>
        <rFont val="Times New Roman"/>
        <family val="1"/>
        <charset val="204"/>
      </rPr>
      <t>2024</t>
    </r>
    <r>
      <rPr>
        <sz val="11"/>
        <rFont val="Times New Roman"/>
        <family val="1"/>
        <charset val="204"/>
      </rPr>
      <t xml:space="preserve"> год</t>
    </r>
  </si>
  <si>
    <t>Исполнение источников финансирования дефицита бюджета муниципального образования городское поселение город Боровск за 2024 год по кодам классификации источников финансирования дефицитов бюджетов</t>
  </si>
  <si>
    <t>к   Решению Городской Думы муниципального образования городское поселение город Боровск от 28.05.2025 №48 "Об исполнении бюджета муниципального образования городское поселение город Боровск за 2024 год"</t>
  </si>
  <si>
    <t>к   Решению Городской Думы муниципального образования городское поселение город Боровск от 28.05.2025 №48  "Об исполнении бюджета муниципального образования городское поселение город Боровск за 2024 год"</t>
  </si>
  <si>
    <t>к   Решению Городской Думы муниципального образования городское поселение город Боровск  от 28.05.2025 №48 "Об исполнении бюджета муниципального образования городское поселение город Боровск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</si>
</sst>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charset val="204"/>
      <scheme val="minor"/>
    </font>
    <font>
      <sz val="10"/>
      <name val="Calibri"/>
      <family val="2"/>
      <scheme val="minor"/>
    </font>
    <font>
      <sz val="10"/>
      <name val="Times New Roman"/>
      <family val="1"/>
      <charset val="204"/>
    </font>
    <font>
      <b/>
      <sz val="12"/>
      <name val="Times New Roman"/>
      <family val="1"/>
      <charset val="204"/>
    </font>
    <font>
      <b/>
      <sz val="12"/>
      <name val="Calibri"/>
      <family val="2"/>
      <scheme val="minor"/>
    </font>
    <font>
      <sz val="8"/>
      <color rgb="FF000000"/>
      <name val="Arial Cyr"/>
    </font>
    <font>
      <sz val="10"/>
      <color rgb="FF000000"/>
      <name val="Times New Roman"/>
      <family val="1"/>
      <charset val="204"/>
    </font>
    <font>
      <sz val="10"/>
      <color rgb="FF000000"/>
      <name val="Arial Cyr"/>
    </font>
    <font>
      <sz val="11"/>
      <color rgb="FF000000"/>
      <name val="Calibri"/>
      <family val="2"/>
      <charset val="204"/>
      <scheme val="minor"/>
    </font>
    <font>
      <b/>
      <sz val="10"/>
      <color rgb="FF000000"/>
      <name val="Times New Roman"/>
      <family val="1"/>
      <charset val="204"/>
    </font>
    <font>
      <sz val="10"/>
      <color rgb="FF000000"/>
      <name val="Arial Cyr"/>
      <family val="2"/>
    </font>
    <font>
      <sz val="10"/>
      <color theme="1"/>
      <name val="Times New Roman"/>
      <family val="1"/>
      <charset val="204"/>
    </font>
    <font>
      <b/>
      <sz val="10"/>
      <name val="Times New Roman"/>
      <family val="1"/>
      <charset val="204"/>
    </font>
    <font>
      <b/>
      <sz val="10"/>
      <color rgb="FF000000"/>
      <name val="Arial CYR"/>
      <family val="2"/>
    </font>
    <font>
      <b/>
      <sz val="10"/>
      <color theme="1"/>
      <name val="Times New Roman"/>
      <family val="1"/>
      <charset val="204"/>
    </font>
    <font>
      <sz val="10"/>
      <color rgb="FF0070C0"/>
      <name val="Times New Roman"/>
      <family val="1"/>
      <charset val="204"/>
    </font>
    <font>
      <b/>
      <sz val="8"/>
      <color rgb="FF000000"/>
      <name val="Arial Cyr"/>
      <charset val="204"/>
    </font>
    <font>
      <b/>
      <sz val="11"/>
      <color rgb="FF000000"/>
      <name val="Arial Cyr"/>
    </font>
    <font>
      <b/>
      <sz val="12"/>
      <color rgb="FF000000"/>
      <name val="Times New Roman"/>
      <family val="1"/>
      <charset val="204"/>
    </font>
    <font>
      <sz val="11"/>
      <color rgb="FF000000"/>
      <name val="Times New Roman"/>
      <family val="1"/>
      <charset val="204"/>
    </font>
    <font>
      <sz val="11"/>
      <name val="Times New Roman"/>
      <family val="1"/>
      <charset val="204"/>
    </font>
    <font>
      <sz val="11"/>
      <color rgb="FF000000"/>
      <name val="Arial Cyr"/>
    </font>
    <font>
      <b/>
      <sz val="11"/>
      <name val="Times New Roman"/>
      <family val="1"/>
      <charset val="204"/>
    </font>
    <font>
      <b/>
      <sz val="11"/>
      <color rgb="FF000000"/>
      <name val="Times New Roman"/>
      <family val="1"/>
      <charset val="204"/>
    </font>
    <font>
      <b/>
      <sz val="12"/>
      <color rgb="FFC00000"/>
      <name val="Times New Roman"/>
      <family val="1"/>
      <charset val="204"/>
    </font>
    <font>
      <b/>
      <sz val="11"/>
      <color rgb="FF000000"/>
      <name val="Arial Cyr"/>
      <charset val="204"/>
    </font>
    <font>
      <sz val="11"/>
      <color theme="1"/>
      <name val="Times New Roman"/>
      <family val="1"/>
      <charset val="204"/>
    </font>
    <font>
      <b/>
      <sz val="10"/>
      <color rgb="FF0070C0"/>
      <name val="Times New Roman"/>
      <family val="1"/>
      <charset val="204"/>
    </font>
    <font>
      <sz val="11"/>
      <color rgb="FF0070C0"/>
      <name val="Times New Roman"/>
      <family val="1"/>
      <charset val="204"/>
    </font>
    <font>
      <b/>
      <sz val="12"/>
      <color rgb="FF0070C0"/>
      <name val="Times New Roman"/>
      <family val="1"/>
      <charset val="204"/>
    </font>
    <font>
      <sz val="11"/>
      <name val="Calibri"/>
      <family val="2"/>
      <charset val="204"/>
      <scheme val="minor"/>
    </font>
    <font>
      <sz val="11"/>
      <color rgb="FF7030A0"/>
      <name val="Arial Cyr"/>
    </font>
    <font>
      <sz val="11"/>
      <color rgb="FF7030A0"/>
      <name val="Times New Roman"/>
      <family val="1"/>
      <charset val="204"/>
    </font>
    <font>
      <sz val="9"/>
      <color rgb="FF000000"/>
      <name val="Times New Roman"/>
      <family val="1"/>
      <charset val="204"/>
    </font>
    <font>
      <sz val="9"/>
      <name val="Times New Roman"/>
      <family val="1"/>
      <charset val="204"/>
    </font>
    <font>
      <sz val="9"/>
      <color theme="1"/>
      <name val="Calibri"/>
      <family val="2"/>
      <charset val="204"/>
      <scheme val="minor"/>
    </font>
    <font>
      <sz val="9"/>
      <name val="Calibri"/>
      <family val="2"/>
      <charset val="204"/>
      <scheme val="minor"/>
    </font>
    <font>
      <sz val="11"/>
      <color rgb="FF0000CC"/>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C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hair">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hair">
        <color rgb="FF000000"/>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hair">
        <color rgb="FF000000"/>
      </bottom>
      <diagonal/>
    </border>
    <border>
      <left style="thin">
        <color rgb="FF000000"/>
      </left>
      <right style="medium">
        <color indexed="64"/>
      </right>
      <top style="medium">
        <color indexed="64"/>
      </top>
      <bottom style="thin">
        <color rgb="FF000000"/>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style="thin">
        <color indexed="64"/>
      </left>
      <right style="thin">
        <color indexed="64"/>
      </right>
      <top/>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top style="medium">
        <color rgb="FF000000"/>
      </top>
      <bottom/>
      <diagonal/>
    </border>
    <border>
      <left/>
      <right style="thin">
        <color rgb="FF000000"/>
      </right>
      <top style="thin">
        <color rgb="FF000000"/>
      </top>
      <bottom style="thin">
        <color rgb="FF000000"/>
      </bottom>
      <diagonal/>
    </border>
  </borders>
  <cellStyleXfs count="47">
    <xf numFmtId="0" fontId="0" fillId="0" borderId="0"/>
    <xf numFmtId="0" fontId="5" fillId="0" borderId="1">
      <alignment horizontal="center" vertical="top" wrapText="1"/>
    </xf>
    <xf numFmtId="49" fontId="5" fillId="0" borderId="1">
      <alignment horizontal="center" vertical="top" wrapText="1"/>
    </xf>
    <xf numFmtId="0" fontId="7" fillId="0" borderId="3"/>
    <xf numFmtId="0" fontId="7" fillId="0" borderId="4"/>
    <xf numFmtId="0" fontId="5" fillId="0" borderId="1">
      <alignment horizontal="center" vertical="center"/>
    </xf>
    <xf numFmtId="0" fontId="5" fillId="0" borderId="5">
      <alignment horizontal="center" vertical="center"/>
    </xf>
    <xf numFmtId="49" fontId="5" fillId="0" borderId="5">
      <alignment horizontal="center" vertical="center"/>
    </xf>
    <xf numFmtId="0" fontId="5" fillId="0" borderId="6">
      <alignment horizontal="left" wrapText="1"/>
    </xf>
    <xf numFmtId="49" fontId="5" fillId="0" borderId="7">
      <alignment horizontal="center"/>
    </xf>
    <xf numFmtId="4" fontId="5" fillId="0" borderId="7">
      <alignment horizontal="right" shrinkToFit="1"/>
    </xf>
    <xf numFmtId="0" fontId="5" fillId="0" borderId="8">
      <alignment horizontal="left" wrapText="1" indent="2"/>
    </xf>
    <xf numFmtId="49" fontId="5" fillId="0" borderId="9">
      <alignment horizontal="center"/>
    </xf>
    <xf numFmtId="4" fontId="5" fillId="0" borderId="9">
      <alignment horizontal="right" shrinkToFit="1"/>
    </xf>
    <xf numFmtId="0" fontId="8" fillId="0" borderId="0"/>
    <xf numFmtId="49" fontId="5" fillId="0" borderId="9">
      <alignment horizontal="center"/>
    </xf>
    <xf numFmtId="0" fontId="5" fillId="0" borderId="8">
      <alignment horizontal="left" wrapText="1" indent="2"/>
    </xf>
    <xf numFmtId="4" fontId="5" fillId="0" borderId="9">
      <alignment horizontal="right" shrinkToFit="1"/>
    </xf>
    <xf numFmtId="0" fontId="10" fillId="0" borderId="0">
      <alignment wrapText="1"/>
    </xf>
    <xf numFmtId="0" fontId="10" fillId="0" borderId="0">
      <alignment horizontal="right"/>
    </xf>
    <xf numFmtId="0" fontId="10" fillId="0" borderId="1">
      <alignment horizontal="center" vertical="center" wrapText="1"/>
    </xf>
    <xf numFmtId="0" fontId="10" fillId="0" borderId="1">
      <alignment horizontal="center" vertical="center" wrapText="1"/>
    </xf>
    <xf numFmtId="0" fontId="10" fillId="0" borderId="1">
      <alignment horizontal="center" vertical="center" wrapText="1"/>
    </xf>
    <xf numFmtId="0" fontId="13" fillId="0" borderId="1">
      <alignment vertical="top" wrapText="1"/>
    </xf>
    <xf numFmtId="4" fontId="13" fillId="3" borderId="1">
      <alignment horizontal="right" vertical="top" shrinkToFit="1"/>
    </xf>
    <xf numFmtId="4" fontId="5" fillId="0" borderId="9">
      <alignment horizontal="right" wrapText="1"/>
    </xf>
    <xf numFmtId="0" fontId="5" fillId="0" borderId="11">
      <alignment horizontal="left" wrapText="1"/>
    </xf>
    <xf numFmtId="4" fontId="5" fillId="0" borderId="9">
      <alignment horizontal="right" wrapText="1"/>
    </xf>
    <xf numFmtId="0" fontId="5" fillId="0" borderId="11">
      <alignment horizontal="left" wrapText="1"/>
    </xf>
    <xf numFmtId="49" fontId="5" fillId="0" borderId="25">
      <alignment horizontal="right"/>
    </xf>
    <xf numFmtId="0" fontId="5" fillId="0" borderId="0">
      <alignment wrapText="1"/>
    </xf>
    <xf numFmtId="0" fontId="17" fillId="0" borderId="0"/>
    <xf numFmtId="0" fontId="5" fillId="0" borderId="25">
      <alignment horizontal="left"/>
    </xf>
    <xf numFmtId="0" fontId="5" fillId="0" borderId="25">
      <alignment horizontal="center" shrinkToFit="1"/>
    </xf>
    <xf numFmtId="49" fontId="7" fillId="0" borderId="25">
      <alignment shrinkToFit="1"/>
    </xf>
    <xf numFmtId="0" fontId="5" fillId="0" borderId="5">
      <alignment horizontal="center" vertical="center" shrinkToFit="1"/>
    </xf>
    <xf numFmtId="49" fontId="5" fillId="0" borderId="5">
      <alignment horizontal="center" vertical="center" shrinkToFit="1"/>
    </xf>
    <xf numFmtId="0" fontId="5" fillId="0" borderId="27">
      <alignment horizontal="left" wrapText="1"/>
    </xf>
    <xf numFmtId="49" fontId="5" fillId="0" borderId="7">
      <alignment horizontal="center" vertical="center"/>
    </xf>
    <xf numFmtId="49" fontId="5" fillId="0" borderId="1">
      <alignment horizontal="center" vertical="center"/>
    </xf>
    <xf numFmtId="49" fontId="5" fillId="0" borderId="1">
      <alignment horizontal="center" vertical="center" shrinkToFit="1"/>
    </xf>
    <xf numFmtId="0" fontId="7" fillId="0" borderId="28">
      <alignment horizontal="left"/>
    </xf>
    <xf numFmtId="0" fontId="7" fillId="0" borderId="29">
      <alignment horizontal="left"/>
    </xf>
    <xf numFmtId="49" fontId="7" fillId="0" borderId="29"/>
    <xf numFmtId="0" fontId="7" fillId="0" borderId="25"/>
    <xf numFmtId="0" fontId="7" fillId="0" borderId="1">
      <alignment horizontal="left" wrapText="1"/>
    </xf>
    <xf numFmtId="0" fontId="7" fillId="0" borderId="28"/>
  </cellStyleXfs>
  <cellXfs count="149">
    <xf numFmtId="0" fontId="0" fillId="0" borderId="0" xfId="0"/>
    <xf numFmtId="0" fontId="0" fillId="0" borderId="0" xfId="0" applyProtection="1">
      <protection locked="0"/>
    </xf>
    <xf numFmtId="0" fontId="1" fillId="0" borderId="0" xfId="0" applyFont="1" applyAlignment="1" applyProtection="1">
      <protection locked="0"/>
    </xf>
    <xf numFmtId="0" fontId="7" fillId="0" borderId="0" xfId="4" applyNumberFormat="1" applyBorder="1" applyProtection="1"/>
    <xf numFmtId="0" fontId="8" fillId="0" borderId="0" xfId="14" applyNumberFormat="1" applyProtection="1"/>
    <xf numFmtId="0" fontId="0" fillId="0" borderId="0" xfId="0" applyBorder="1" applyProtection="1">
      <protection locked="0"/>
    </xf>
    <xf numFmtId="0" fontId="7" fillId="0" borderId="0" xfId="3" applyNumberFormat="1" applyBorder="1" applyProtection="1"/>
    <xf numFmtId="4" fontId="0" fillId="0" borderId="0" xfId="0" applyNumberFormat="1" applyProtection="1">
      <protection locked="0"/>
    </xf>
    <xf numFmtId="0" fontId="6" fillId="0" borderId="2" xfId="11" applyNumberFormat="1" applyFont="1" applyBorder="1" applyAlignment="1" applyProtection="1">
      <alignment wrapText="1"/>
    </xf>
    <xf numFmtId="0" fontId="6" fillId="0" borderId="2" xfId="5" applyNumberFormat="1" applyFont="1" applyBorder="1" applyAlignment="1" applyProtection="1">
      <alignment horizontal="center" vertical="center"/>
    </xf>
    <xf numFmtId="49" fontId="6" fillId="0" borderId="2" xfId="7" applyNumberFormat="1" applyFont="1" applyBorder="1" applyAlignment="1" applyProtection="1">
      <alignment horizontal="center" vertical="center"/>
    </xf>
    <xf numFmtId="0" fontId="6" fillId="0" borderId="2" xfId="6" applyNumberFormat="1" applyFont="1" applyBorder="1" applyAlignment="1" applyProtection="1">
      <alignment horizontal="center" vertical="center"/>
    </xf>
    <xf numFmtId="0" fontId="9" fillId="0" borderId="2" xfId="8" applyNumberFormat="1" applyFont="1" applyBorder="1" applyAlignment="1" applyProtection="1">
      <alignment horizontal="center" wrapText="1"/>
    </xf>
    <xf numFmtId="0" fontId="6" fillId="2" borderId="0" xfId="18" applyNumberFormat="1" applyFont="1" applyFill="1" applyAlignment="1" applyProtection="1">
      <alignment vertical="center" wrapText="1"/>
    </xf>
    <xf numFmtId="49" fontId="6" fillId="2" borderId="0" xfId="18" applyNumberFormat="1" applyFont="1" applyFill="1" applyAlignment="1">
      <alignment vertical="center" wrapText="1"/>
    </xf>
    <xf numFmtId="49" fontId="2" fillId="0" borderId="0" xfId="0" applyNumberFormat="1" applyFont="1" applyAlignment="1" applyProtection="1">
      <alignment horizontal="right" vertical="center"/>
      <protection locked="0"/>
    </xf>
    <xf numFmtId="4" fontId="2" fillId="0" borderId="0" xfId="0" applyNumberFormat="1" applyFont="1" applyAlignment="1">
      <alignment horizontal="right" vertical="center"/>
    </xf>
    <xf numFmtId="0" fontId="11" fillId="0" borderId="0" xfId="0" applyFont="1"/>
    <xf numFmtId="0" fontId="14" fillId="0" borderId="0" xfId="0" applyFont="1"/>
    <xf numFmtId="0" fontId="15" fillId="0" borderId="0" xfId="0" applyFont="1"/>
    <xf numFmtId="0" fontId="11" fillId="0" borderId="0" xfId="0" applyFont="1" applyAlignment="1">
      <alignment vertical="center"/>
    </xf>
    <xf numFmtId="49" fontId="11" fillId="0" borderId="0" xfId="0" applyNumberFormat="1" applyFont="1" applyAlignment="1">
      <alignment vertical="center"/>
    </xf>
    <xf numFmtId="4" fontId="2" fillId="0" borderId="0" xfId="0" applyNumberFormat="1" applyFont="1" applyAlignment="1" applyProtection="1">
      <alignment horizontal="right" vertical="center"/>
      <protection locked="0"/>
    </xf>
    <xf numFmtId="4" fontId="11" fillId="0" borderId="0" xfId="0" applyNumberFormat="1" applyFont="1" applyAlignment="1">
      <alignment vertical="center"/>
    </xf>
    <xf numFmtId="4" fontId="16" fillId="0" borderId="0" xfId="10" applyFont="1" applyBorder="1" applyProtection="1">
      <alignment horizontal="right" shrinkToFit="1"/>
    </xf>
    <xf numFmtId="4" fontId="14" fillId="0" borderId="0" xfId="0" applyNumberFormat="1" applyFont="1" applyBorder="1"/>
    <xf numFmtId="0" fontId="12" fillId="2" borderId="20" xfId="23" applyNumberFormat="1" applyFont="1" applyFill="1" applyBorder="1" applyAlignment="1" applyProtection="1">
      <alignment vertical="center" wrapText="1"/>
    </xf>
    <xf numFmtId="0" fontId="12" fillId="2" borderId="22" xfId="23" applyNumberFormat="1" applyFont="1" applyFill="1" applyBorder="1" applyAlignment="1" applyProtection="1">
      <alignment vertical="center" wrapText="1"/>
    </xf>
    <xf numFmtId="0" fontId="2" fillId="2" borderId="22" xfId="23" applyNumberFormat="1" applyFont="1" applyFill="1" applyBorder="1" applyAlignment="1" applyProtection="1">
      <alignment vertical="center" wrapText="1"/>
    </xf>
    <xf numFmtId="0" fontId="2" fillId="0" borderId="22" xfId="26" applyNumberFormat="1" applyFont="1" applyBorder="1" applyAlignment="1" applyProtection="1">
      <alignment horizontal="left" wrapText="1"/>
    </xf>
    <xf numFmtId="0" fontId="12" fillId="0" borderId="22" xfId="26" applyNumberFormat="1" applyFont="1" applyBorder="1" applyAlignment="1" applyProtection="1">
      <alignment horizontal="left" wrapText="1"/>
    </xf>
    <xf numFmtId="0" fontId="2" fillId="2" borderId="22" xfId="23" applyNumberFormat="1" applyFont="1" applyFill="1" applyBorder="1" applyAlignment="1" applyProtection="1">
      <alignment horizontal="center" vertical="center" wrapText="1"/>
    </xf>
    <xf numFmtId="0" fontId="2" fillId="2" borderId="23" xfId="23" applyNumberFormat="1" applyFont="1" applyFill="1" applyBorder="1" applyAlignment="1" applyProtection="1">
      <alignment vertical="center" wrapText="1"/>
    </xf>
    <xf numFmtId="0" fontId="12" fillId="2" borderId="22" xfId="23" applyNumberFormat="1" applyFont="1" applyFill="1" applyBorder="1" applyAlignment="1" applyProtection="1">
      <alignment horizontal="left" vertical="center" wrapText="1"/>
    </xf>
    <xf numFmtId="0" fontId="2" fillId="0" borderId="0" xfId="0" applyFont="1"/>
    <xf numFmtId="0" fontId="2" fillId="0" borderId="0" xfId="0" applyFont="1" applyAlignment="1">
      <alignment horizontal="right"/>
    </xf>
    <xf numFmtId="0" fontId="3" fillId="0" borderId="0" xfId="0" applyFont="1" applyAlignment="1">
      <alignment horizontal="center" wrapText="1"/>
    </xf>
    <xf numFmtId="0" fontId="2" fillId="0" borderId="0" xfId="0" applyFont="1" applyAlignment="1">
      <alignment horizontal="right" wrapText="1"/>
    </xf>
    <xf numFmtId="4" fontId="0" fillId="0" borderId="0" xfId="0" applyNumberFormat="1"/>
    <xf numFmtId="0" fontId="2" fillId="0" borderId="0" xfId="0" applyFont="1" applyProtection="1">
      <protection locked="0"/>
    </xf>
    <xf numFmtId="0" fontId="6" fillId="0" borderId="0" xfId="30" applyNumberFormat="1" applyFont="1" applyProtection="1">
      <alignment wrapText="1"/>
    </xf>
    <xf numFmtId="0" fontId="19" fillId="0" borderId="2" xfId="5" applyNumberFormat="1" applyFont="1" applyBorder="1" applyProtection="1">
      <alignment horizontal="center" vertical="center"/>
    </xf>
    <xf numFmtId="0" fontId="19" fillId="0" borderId="2" xfId="37" applyNumberFormat="1" applyFont="1" applyBorder="1" applyAlignment="1" applyProtection="1">
      <alignment horizontal="left" wrapText="1"/>
    </xf>
    <xf numFmtId="0" fontId="19" fillId="0" borderId="2" xfId="28" applyNumberFormat="1" applyFont="1" applyBorder="1" applyAlignment="1" applyProtection="1">
      <alignment horizontal="left" wrapText="1"/>
    </xf>
    <xf numFmtId="49" fontId="22" fillId="0" borderId="2" xfId="0" applyNumberFormat="1" applyFont="1" applyBorder="1" applyAlignment="1">
      <alignment horizontal="center"/>
    </xf>
    <xf numFmtId="49" fontId="20" fillId="0" borderId="2" xfId="0" applyNumberFormat="1" applyFont="1" applyBorder="1" applyAlignment="1">
      <alignment horizontal="center"/>
    </xf>
    <xf numFmtId="0" fontId="1"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0" fillId="0" borderId="0" xfId="0" applyAlignment="1">
      <alignment horizontal="right" vertical="center"/>
    </xf>
    <xf numFmtId="0" fontId="0" fillId="0" borderId="0" xfId="0" applyAlignment="1">
      <alignment vertical="center"/>
    </xf>
    <xf numFmtId="49" fontId="9" fillId="0" borderId="2" xfId="9" applyNumberFormat="1" applyFont="1" applyBorder="1" applyAlignment="1" applyProtection="1">
      <alignment horizontal="center" vertical="center"/>
    </xf>
    <xf numFmtId="4" fontId="23" fillId="0" borderId="2" xfId="10" applyNumberFormat="1" applyFont="1" applyBorder="1" applyAlignment="1" applyProtection="1">
      <alignment horizontal="right" vertical="center" shrinkToFit="1"/>
    </xf>
    <xf numFmtId="4" fontId="19" fillId="0" borderId="2" xfId="13" applyNumberFormat="1" applyFont="1" applyBorder="1" applyAlignment="1" applyProtection="1">
      <alignment horizontal="right" vertical="center" shrinkToFit="1"/>
    </xf>
    <xf numFmtId="4" fontId="21" fillId="0" borderId="9" xfId="13" applyFont="1" applyAlignment="1" applyProtection="1">
      <alignment horizontal="right" vertical="center" shrinkToFit="1"/>
    </xf>
    <xf numFmtId="49" fontId="22" fillId="2" borderId="21" xfId="1" applyNumberFormat="1" applyFont="1" applyFill="1" applyBorder="1" applyAlignment="1" applyProtection="1">
      <alignment horizontal="center" vertical="center" shrinkToFit="1"/>
    </xf>
    <xf numFmtId="4" fontId="25" fillId="0" borderId="21" xfId="10" applyNumberFormat="1" applyFont="1" applyBorder="1" applyAlignment="1" applyProtection="1">
      <alignment horizontal="right" vertical="center" shrinkToFit="1"/>
    </xf>
    <xf numFmtId="49" fontId="22" fillId="2" borderId="2" xfId="1" applyNumberFormat="1" applyFont="1" applyFill="1" applyBorder="1" applyAlignment="1" applyProtection="1">
      <alignment horizontal="center" vertical="center" shrinkToFit="1"/>
    </xf>
    <xf numFmtId="4" fontId="22" fillId="0" borderId="2" xfId="25" applyNumberFormat="1" applyFont="1" applyBorder="1" applyAlignment="1" applyProtection="1">
      <alignment horizontal="right" vertical="center" wrapText="1"/>
    </xf>
    <xf numFmtId="49" fontId="20" fillId="2" borderId="2" xfId="1" applyNumberFormat="1" applyFont="1" applyFill="1" applyBorder="1" applyAlignment="1" applyProtection="1">
      <alignment horizontal="center" vertical="center" shrinkToFit="1"/>
    </xf>
    <xf numFmtId="4" fontId="20" fillId="0" borderId="2" xfId="25" applyNumberFormat="1" applyFont="1" applyBorder="1" applyAlignment="1" applyProtection="1">
      <alignment horizontal="right" vertical="center" wrapText="1"/>
    </xf>
    <xf numFmtId="4" fontId="20" fillId="2" borderId="2" xfId="24" applyNumberFormat="1" applyFont="1" applyFill="1" applyBorder="1" applyAlignment="1" applyProtection="1">
      <alignment horizontal="right" vertical="center" shrinkToFit="1"/>
    </xf>
    <xf numFmtId="4" fontId="21" fillId="0" borderId="2" xfId="27" applyNumberFormat="1" applyFont="1" applyBorder="1" applyAlignment="1" applyProtection="1">
      <alignment horizontal="right" vertical="center" wrapText="1"/>
    </xf>
    <xf numFmtId="4" fontId="22" fillId="2" borderId="2" xfId="24" applyNumberFormat="1" applyFont="1" applyFill="1" applyBorder="1" applyAlignment="1" applyProtection="1">
      <alignment horizontal="right" vertical="center" shrinkToFit="1"/>
    </xf>
    <xf numFmtId="49" fontId="26" fillId="0" borderId="2" xfId="0" applyNumberFormat="1" applyFont="1" applyBorder="1" applyAlignment="1">
      <alignment horizontal="center" vertical="center"/>
    </xf>
    <xf numFmtId="49" fontId="26" fillId="0" borderId="2" xfId="0" applyNumberFormat="1" applyFont="1" applyBorder="1" applyAlignment="1">
      <alignment vertical="center"/>
    </xf>
    <xf numFmtId="49" fontId="26" fillId="0" borderId="24" xfId="0" applyNumberFormat="1" applyFont="1" applyBorder="1" applyAlignment="1">
      <alignment horizontal="center" vertical="center"/>
    </xf>
    <xf numFmtId="49" fontId="26" fillId="0" borderId="24" xfId="0" applyNumberFormat="1" applyFont="1" applyBorder="1" applyAlignment="1">
      <alignment vertical="center"/>
    </xf>
    <xf numFmtId="0" fontId="27" fillId="0" borderId="0" xfId="0" applyFont="1"/>
    <xf numFmtId="0" fontId="20" fillId="0" borderId="2" xfId="0" applyFont="1" applyBorder="1" applyAlignment="1">
      <alignment horizontal="center" vertical="center"/>
    </xf>
    <xf numFmtId="0" fontId="20" fillId="0" borderId="2" xfId="0" applyFont="1" applyBorder="1" applyAlignment="1">
      <alignment wrapText="1"/>
    </xf>
    <xf numFmtId="4" fontId="20" fillId="0" borderId="2" xfId="0" applyNumberFormat="1" applyFont="1" applyBorder="1"/>
    <xf numFmtId="4" fontId="21" fillId="0" borderId="9" xfId="27" applyFont="1" applyProtection="1">
      <alignment horizontal="right" wrapText="1"/>
    </xf>
    <xf numFmtId="0" fontId="22" fillId="0" borderId="2" xfId="0" applyFont="1" applyBorder="1" applyAlignment="1">
      <alignment wrapText="1"/>
    </xf>
    <xf numFmtId="4" fontId="22" fillId="0" borderId="2" xfId="0" applyNumberFormat="1" applyFont="1" applyBorder="1"/>
    <xf numFmtId="4" fontId="11" fillId="0" borderId="0" xfId="0" applyNumberFormat="1" applyFont="1"/>
    <xf numFmtId="0" fontId="20" fillId="0" borderId="2" xfId="0" applyFont="1" applyBorder="1" applyAlignment="1">
      <alignment horizontal="left" vertical="center" wrapText="1"/>
    </xf>
    <xf numFmtId="0" fontId="2" fillId="2" borderId="0" xfId="18" applyNumberFormat="1" applyFont="1" applyFill="1" applyAlignment="1" applyProtection="1">
      <alignment vertical="center" wrapText="1"/>
    </xf>
    <xf numFmtId="49" fontId="2" fillId="2" borderId="0" xfId="18" applyNumberFormat="1" applyFont="1" applyFill="1" applyAlignment="1">
      <alignment vertical="center" wrapText="1"/>
    </xf>
    <xf numFmtId="49" fontId="6" fillId="0" borderId="0" xfId="29" applyNumberFormat="1" applyFont="1" applyBorder="1" applyAlignment="1" applyProtection="1">
      <alignment horizontal="right" vertical="center"/>
    </xf>
    <xf numFmtId="0" fontId="0" fillId="0" borderId="0" xfId="0" applyBorder="1" applyAlignment="1">
      <alignment horizontal="right" vertical="center"/>
    </xf>
    <xf numFmtId="0" fontId="18" fillId="0" borderId="0" xfId="31" applyNumberFormat="1" applyFont="1" applyBorder="1" applyAlignment="1" applyProtection="1">
      <alignment horizontal="center" vertical="center" wrapText="1"/>
    </xf>
    <xf numFmtId="0" fontId="18" fillId="0" borderId="0" xfId="31" applyFont="1" applyBorder="1" applyAlignment="1" applyProtection="1">
      <alignment horizontal="center" vertical="center" wrapText="1"/>
      <protection locked="0"/>
    </xf>
    <xf numFmtId="4" fontId="31" fillId="0" borderId="2" xfId="27" applyNumberFormat="1" applyFont="1" applyBorder="1" applyAlignment="1" applyProtection="1">
      <alignment horizontal="right" vertical="center" wrapText="1"/>
    </xf>
    <xf numFmtId="4" fontId="32" fillId="2" borderId="2" xfId="24" applyNumberFormat="1" applyFont="1" applyFill="1" applyBorder="1" applyAlignment="1" applyProtection="1">
      <alignment horizontal="right" vertical="center" shrinkToFit="1"/>
    </xf>
    <xf numFmtId="4" fontId="32" fillId="0" borderId="2" xfId="25" applyNumberFormat="1" applyFont="1" applyBorder="1" applyAlignment="1" applyProtection="1">
      <alignment horizontal="right" vertical="center" wrapText="1"/>
    </xf>
    <xf numFmtId="4" fontId="14" fillId="0" borderId="0" xfId="0" applyNumberFormat="1" applyFont="1"/>
    <xf numFmtId="4" fontId="27" fillId="0" borderId="0" xfId="0" applyNumberFormat="1" applyFont="1"/>
    <xf numFmtId="0" fontId="35" fillId="0" borderId="0" xfId="0" applyFont="1"/>
    <xf numFmtId="0" fontId="19" fillId="0" borderId="2" xfId="35" applyNumberFormat="1" applyFont="1" applyBorder="1" applyProtection="1">
      <alignment horizontal="center" vertical="center" shrinkToFit="1"/>
    </xf>
    <xf numFmtId="0" fontId="37" fillId="0" borderId="2" xfId="35" applyNumberFormat="1" applyFont="1" applyBorder="1" applyProtection="1">
      <alignment horizontal="center" vertical="center" shrinkToFit="1"/>
    </xf>
    <xf numFmtId="49" fontId="19" fillId="0" borderId="2" xfId="36" applyNumberFormat="1" applyFont="1" applyBorder="1" applyProtection="1">
      <alignment horizontal="center" vertical="center" shrinkToFit="1"/>
    </xf>
    <xf numFmtId="49" fontId="19" fillId="0" borderId="2" xfId="38" applyNumberFormat="1" applyFont="1" applyBorder="1" applyAlignment="1" applyProtection="1">
      <alignment horizontal="center"/>
    </xf>
    <xf numFmtId="4" fontId="21" fillId="0" borderId="30" xfId="40" applyNumberFormat="1" applyFont="1" applyBorder="1" applyAlignment="1" applyProtection="1">
      <alignment horizontal="center" vertical="center" shrinkToFit="1"/>
    </xf>
    <xf numFmtId="49" fontId="19" fillId="0" borderId="2" xfId="40" applyNumberFormat="1" applyFont="1" applyBorder="1" applyAlignment="1" applyProtection="1">
      <alignment horizontal="center" vertical="center" shrinkToFit="1"/>
    </xf>
    <xf numFmtId="49" fontId="19" fillId="0" borderId="2" xfId="39" applyNumberFormat="1" applyFont="1" applyBorder="1" applyAlignment="1" applyProtection="1">
      <alignment horizontal="center" vertical="center"/>
    </xf>
    <xf numFmtId="49" fontId="21" fillId="0" borderId="30" xfId="40" applyNumberFormat="1" applyFont="1" applyBorder="1" applyAlignment="1" applyProtection="1">
      <alignment horizontal="center" vertical="center" shrinkToFit="1"/>
    </xf>
    <xf numFmtId="0" fontId="2" fillId="0" borderId="0" xfId="0" applyFont="1" applyAlignment="1" applyProtection="1">
      <alignment horizontal="right"/>
      <protection locked="0"/>
    </xf>
    <xf numFmtId="49" fontId="6" fillId="0" borderId="0" xfId="29" applyNumberFormat="1" applyFont="1" applyBorder="1" applyAlignment="1" applyProtection="1">
      <alignment horizontal="right" vertical="center"/>
    </xf>
    <xf numFmtId="0" fontId="5" fillId="0" borderId="8" xfId="11" applyNumberFormat="1" applyProtection="1">
      <alignment horizontal="left" wrapText="1" indent="2"/>
    </xf>
    <xf numFmtId="49" fontId="19" fillId="0" borderId="2" xfId="12" applyNumberFormat="1" applyFont="1" applyBorder="1" applyAlignment="1" applyProtection="1">
      <alignment horizontal="center" vertical="center"/>
    </xf>
    <xf numFmtId="4" fontId="7" fillId="0" borderId="0" xfId="4" applyNumberFormat="1" applyBorder="1" applyProtection="1"/>
    <xf numFmtId="0" fontId="2" fillId="0" borderId="0" xfId="0" applyFont="1" applyAlignment="1" applyProtection="1">
      <alignment horizontal="center" wrapText="1"/>
      <protection locked="0"/>
    </xf>
    <xf numFmtId="0" fontId="0" fillId="0" borderId="0" xfId="0" applyAlignment="1">
      <alignment wrapText="1"/>
    </xf>
    <xf numFmtId="0" fontId="0" fillId="0" borderId="0" xfId="0" applyAlignment="1"/>
    <xf numFmtId="0" fontId="6" fillId="0" borderId="2" xfId="1" applyNumberFormat="1" applyFont="1" applyBorder="1" applyAlignment="1" applyProtection="1">
      <alignment vertical="center" wrapText="1"/>
    </xf>
    <xf numFmtId="0" fontId="6" fillId="0" borderId="2" xfId="1" applyFont="1" applyBorder="1" applyAlignment="1" applyProtection="1">
      <alignment vertical="center" wrapText="1"/>
      <protection locked="0"/>
    </xf>
    <xf numFmtId="0" fontId="6" fillId="0" borderId="2" xfId="1" applyNumberFormat="1" applyFont="1" applyBorder="1" applyAlignment="1" applyProtection="1">
      <alignment horizontal="center" vertical="center" wrapText="1"/>
    </xf>
    <xf numFmtId="0" fontId="6" fillId="0" borderId="2" xfId="1" applyFont="1" applyBorder="1" applyAlignment="1" applyProtection="1">
      <alignment horizontal="center" vertical="center" wrapText="1"/>
      <protection locked="0"/>
    </xf>
    <xf numFmtId="49" fontId="6" fillId="0" borderId="2" xfId="2" applyNumberFormat="1" applyFont="1" applyBorder="1" applyAlignment="1" applyProtection="1">
      <alignment horizontal="center" vertical="center" wrapText="1"/>
    </xf>
    <xf numFmtId="49" fontId="6" fillId="0" borderId="2" xfId="2" applyFont="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0" fillId="0" borderId="0" xfId="0" applyAlignment="1">
      <alignment horizontal="right" vertical="center" wrapText="1"/>
    </xf>
    <xf numFmtId="0" fontId="2" fillId="0" borderId="0" xfId="0" applyFont="1" applyAlignment="1" applyProtection="1">
      <alignment horizontal="right" vertical="center"/>
      <protection locked="0"/>
    </xf>
    <xf numFmtId="0" fontId="0" fillId="0" borderId="0" xfId="0" applyAlignment="1">
      <alignment horizontal="right" vertical="center"/>
    </xf>
    <xf numFmtId="0" fontId="30" fillId="0" borderId="0" xfId="0" applyFont="1" applyAlignment="1">
      <alignment horizontal="right" vertical="center"/>
    </xf>
    <xf numFmtId="0" fontId="3"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4" fontId="6" fillId="2" borderId="16" xfId="17" applyNumberFormat="1" applyFont="1" applyFill="1" applyBorder="1" applyAlignment="1" applyProtection="1">
      <alignment horizontal="center" vertical="center" wrapText="1"/>
    </xf>
    <xf numFmtId="4" fontId="6" fillId="2" borderId="19" xfId="17"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xf>
    <xf numFmtId="0" fontId="12" fillId="0" borderId="0" xfId="0" applyFont="1" applyAlignment="1">
      <alignment horizontal="center" vertical="center" wrapText="1"/>
    </xf>
    <xf numFmtId="0" fontId="6" fillId="2" borderId="0" xfId="19" applyNumberFormat="1" applyFont="1" applyFill="1" applyProtection="1">
      <alignment horizontal="right"/>
    </xf>
    <xf numFmtId="0" fontId="6" fillId="2" borderId="0" xfId="19" applyFont="1" applyFill="1">
      <alignment horizontal="right"/>
    </xf>
    <xf numFmtId="0" fontId="6" fillId="2" borderId="13" xfId="20" applyNumberFormat="1" applyFont="1" applyFill="1" applyBorder="1" applyAlignment="1" applyProtection="1">
      <alignment horizontal="center" vertical="center" wrapText="1"/>
    </xf>
    <xf numFmtId="0" fontId="6" fillId="2" borderId="18" xfId="20" applyFont="1" applyFill="1" applyBorder="1" applyAlignment="1">
      <alignment horizontal="center" vertical="center" wrapText="1"/>
    </xf>
    <xf numFmtId="49" fontId="6" fillId="2" borderId="14" xfId="21" applyNumberFormat="1" applyFont="1" applyFill="1" applyBorder="1" applyAlignment="1" applyProtection="1">
      <alignment horizontal="center" vertical="center" wrapText="1"/>
    </xf>
    <xf numFmtId="49" fontId="6" fillId="2" borderId="10" xfId="21" applyNumberFormat="1" applyFont="1" applyFill="1" applyBorder="1" applyAlignment="1">
      <alignment horizontal="center" vertical="center" wrapText="1"/>
    </xf>
    <xf numFmtId="49" fontId="6" fillId="2" borderId="14" xfId="5" applyNumberFormat="1" applyFont="1" applyFill="1" applyBorder="1" applyAlignment="1" applyProtection="1">
      <alignment horizontal="center" vertical="center" wrapText="1"/>
    </xf>
    <xf numFmtId="49" fontId="6" fillId="2" borderId="10" xfId="5" applyNumberFormat="1" applyFont="1" applyFill="1" applyBorder="1" applyAlignment="1">
      <alignment horizontal="center" vertical="center" wrapText="1"/>
    </xf>
    <xf numFmtId="49" fontId="6" fillId="2" borderId="15" xfId="8" applyNumberFormat="1" applyFont="1" applyFill="1" applyBorder="1" applyAlignment="1" applyProtection="1">
      <alignment horizontal="center" vertical="center" wrapText="1"/>
    </xf>
    <xf numFmtId="49" fontId="6" fillId="2" borderId="10" xfId="8" applyNumberFormat="1" applyFont="1" applyFill="1" applyBorder="1" applyAlignment="1">
      <alignment horizontal="center" vertical="center" wrapText="1"/>
    </xf>
    <xf numFmtId="49" fontId="6" fillId="2" borderId="14" xfId="22" applyNumberFormat="1" applyFont="1" applyFill="1" applyBorder="1" applyAlignment="1" applyProtection="1">
      <alignment horizontal="center" vertical="center" wrapText="1"/>
    </xf>
    <xf numFmtId="49" fontId="6" fillId="2" borderId="10" xfId="22" applyNumberFormat="1" applyFont="1" applyFill="1" applyBorder="1" applyAlignment="1">
      <alignment horizontal="center" vertical="center" wrapText="1"/>
    </xf>
    <xf numFmtId="4" fontId="6" fillId="2" borderId="14" xfId="12" applyNumberFormat="1" applyFont="1" applyFill="1" applyBorder="1" applyAlignment="1" applyProtection="1">
      <alignment horizontal="center" vertical="center" wrapText="1"/>
    </xf>
    <xf numFmtId="4" fontId="6" fillId="2" borderId="10" xfId="12" applyNumberFormat="1" applyFont="1" applyFill="1" applyBorder="1" applyAlignment="1">
      <alignment horizontal="center" vertical="center" wrapText="1"/>
    </xf>
    <xf numFmtId="0" fontId="3" fillId="0" borderId="0" xfId="0" applyFont="1" applyAlignment="1">
      <alignment horizontal="center" wrapText="1"/>
    </xf>
    <xf numFmtId="0" fontId="33" fillId="0" borderId="17" xfId="1" applyNumberFormat="1" applyFont="1" applyBorder="1" applyAlignment="1" applyProtection="1">
      <alignment horizontal="center" vertical="center" wrapText="1"/>
    </xf>
    <xf numFmtId="0" fontId="33" fillId="0" borderId="26" xfId="1" applyFont="1" applyBorder="1" applyAlignment="1" applyProtection="1">
      <alignment horizontal="center" vertical="center" wrapText="1"/>
      <protection locked="0"/>
    </xf>
    <xf numFmtId="0" fontId="33" fillId="0" borderId="12" xfId="1" applyFont="1" applyBorder="1" applyAlignment="1" applyProtection="1">
      <alignment horizontal="center" vertical="center" wrapText="1"/>
      <protection locked="0"/>
    </xf>
    <xf numFmtId="49" fontId="6" fillId="0" borderId="0" xfId="29" applyNumberFormat="1" applyFont="1" applyBorder="1" applyAlignment="1" applyProtection="1">
      <alignment horizontal="right" vertical="center"/>
    </xf>
    <xf numFmtId="0" fontId="0" fillId="0" borderId="0" xfId="0" applyBorder="1" applyAlignment="1">
      <alignment horizontal="right" vertical="center"/>
    </xf>
    <xf numFmtId="0" fontId="18" fillId="0" borderId="0" xfId="31" applyNumberFormat="1" applyFont="1" applyBorder="1" applyAlignment="1" applyProtection="1">
      <alignment horizontal="center" vertical="center" wrapText="1"/>
    </xf>
    <xf numFmtId="0" fontId="18" fillId="0" borderId="0" xfId="31" applyFont="1" applyBorder="1" applyAlignment="1" applyProtection="1">
      <alignment horizontal="center" vertical="center" wrapText="1"/>
      <protection locked="0"/>
    </xf>
    <xf numFmtId="0" fontId="34" fillId="0" borderId="17" xfId="1" applyNumberFormat="1" applyFont="1" applyBorder="1" applyAlignment="1" applyProtection="1">
      <alignment horizontal="center" vertical="center" wrapText="1"/>
    </xf>
    <xf numFmtId="0" fontId="36" fillId="0" borderId="26" xfId="0" applyFont="1" applyBorder="1" applyAlignment="1">
      <alignment horizontal="center" vertical="center" wrapText="1"/>
    </xf>
    <xf numFmtId="0" fontId="36" fillId="0" borderId="12" xfId="0" applyFont="1" applyBorder="1" applyAlignment="1">
      <alignment horizontal="center" vertical="center" wrapText="1"/>
    </xf>
    <xf numFmtId="0" fontId="2" fillId="0" borderId="0" xfId="0" applyFont="1" applyAlignment="1" applyProtection="1">
      <alignment horizontal="center" wrapText="1"/>
      <protection locked="0"/>
    </xf>
    <xf numFmtId="0" fontId="0" fillId="0" borderId="0" xfId="0" applyAlignment="1"/>
  </cellXfs>
  <cellStyles count="47">
    <cellStyle name="st123" xfId="45"/>
    <cellStyle name="xl106" xfId="33"/>
    <cellStyle name="xl107" xfId="38"/>
    <cellStyle name="xl108" xfId="39"/>
    <cellStyle name="xl113" xfId="34"/>
    <cellStyle name="xl114" xfId="29"/>
    <cellStyle name="xl120" xfId="40"/>
    <cellStyle name="xl121" xfId="41"/>
    <cellStyle name="xl125" xfId="44"/>
    <cellStyle name="xl126" xfId="46"/>
    <cellStyle name="xl127" xfId="42"/>
    <cellStyle name="xl136" xfId="43"/>
    <cellStyle name="xl22" xfId="20"/>
    <cellStyle name="xl23" xfId="31"/>
    <cellStyle name="xl25" xfId="21"/>
    <cellStyle name="xl26" xfId="1"/>
    <cellStyle name="xl27" xfId="5"/>
    <cellStyle name="xl28" xfId="8"/>
    <cellStyle name="xl29" xfId="22"/>
    <cellStyle name="xl30" xfId="11"/>
    <cellStyle name="xl31" xfId="14"/>
    <cellStyle name="xl32" xfId="16"/>
    <cellStyle name="xl34" xfId="6"/>
    <cellStyle name="xl40" xfId="9"/>
    <cellStyle name="xl41" xfId="18"/>
    <cellStyle name="xl42" xfId="12"/>
    <cellStyle name="xl45" xfId="15"/>
    <cellStyle name="xl47" xfId="2"/>
    <cellStyle name="xl48" xfId="7"/>
    <cellStyle name="xl49" xfId="10"/>
    <cellStyle name="xl51" xfId="13"/>
    <cellStyle name="xl52" xfId="17"/>
    <cellStyle name="xl58" xfId="19"/>
    <cellStyle name="xl60" xfId="23"/>
    <cellStyle name="xl63" xfId="24"/>
    <cellStyle name="xl69" xfId="3"/>
    <cellStyle name="xl70" xfId="4"/>
    <cellStyle name="xl71" xfId="28"/>
    <cellStyle name="xl72" xfId="37"/>
    <cellStyle name="xl73" xfId="26"/>
    <cellStyle name="xl79" xfId="35"/>
    <cellStyle name="xl82" xfId="36"/>
    <cellStyle name="xl84" xfId="27"/>
    <cellStyle name="xl88" xfId="25"/>
    <cellStyle name="xl96" xfId="30"/>
    <cellStyle name="xl97" xfId="32"/>
    <cellStyle name="Обычный"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1"/>
  <sheetViews>
    <sheetView topLeftCell="A118" workbookViewId="0">
      <selection sqref="A1:C131"/>
    </sheetView>
  </sheetViews>
  <sheetFormatPr defaultRowHeight="15" x14ac:dyDescent="0.25"/>
  <cols>
    <col min="1" max="1" width="55.42578125" style="2" customWidth="1"/>
    <col min="2" max="2" width="26.5703125" style="46" customWidth="1"/>
    <col min="3" max="3" width="19.85546875" style="46" customWidth="1"/>
    <col min="4" max="4" width="9.140625" style="1"/>
    <col min="5" max="5" width="13.5703125" style="1" bestFit="1" customWidth="1"/>
    <col min="6" max="16384" width="9.140625" style="1"/>
  </cols>
  <sheetData>
    <row r="1" spans="1:5" x14ac:dyDescent="0.25">
      <c r="C1" s="47" t="s">
        <v>0</v>
      </c>
    </row>
    <row r="2" spans="1:5" ht="69.75" customHeight="1" x14ac:dyDescent="0.25">
      <c r="B2" s="110" t="s">
        <v>617</v>
      </c>
      <c r="C2" s="111"/>
    </row>
    <row r="3" spans="1:5" x14ac:dyDescent="0.25">
      <c r="B3" s="112"/>
      <c r="C3" s="113"/>
    </row>
    <row r="4" spans="1:5" hidden="1" x14ac:dyDescent="0.25">
      <c r="B4" s="112"/>
      <c r="C4" s="113"/>
    </row>
    <row r="5" spans="1:5" hidden="1" x14ac:dyDescent="0.25">
      <c r="B5" s="112"/>
      <c r="C5" s="114"/>
    </row>
    <row r="6" spans="1:5" hidden="1" x14ac:dyDescent="0.25">
      <c r="B6" s="47"/>
      <c r="C6" s="48"/>
    </row>
    <row r="7" spans="1:5" ht="30.75" customHeight="1" x14ac:dyDescent="0.25">
      <c r="A7" s="115" t="s">
        <v>576</v>
      </c>
      <c r="B7" s="116"/>
      <c r="C7" s="116"/>
    </row>
    <row r="8" spans="1:5" ht="4.5" customHeight="1" x14ac:dyDescent="0.25">
      <c r="B8" s="49"/>
      <c r="C8" s="49"/>
      <c r="D8" s="5"/>
    </row>
    <row r="9" spans="1:5" x14ac:dyDescent="0.25">
      <c r="C9" s="47" t="s">
        <v>1</v>
      </c>
      <c r="D9" s="5"/>
    </row>
    <row r="10" spans="1:5" ht="12.95" customHeight="1" x14ac:dyDescent="0.25">
      <c r="A10" s="104" t="s">
        <v>2</v>
      </c>
      <c r="B10" s="106" t="s">
        <v>3</v>
      </c>
      <c r="C10" s="108" t="s">
        <v>4</v>
      </c>
      <c r="D10" s="6"/>
    </row>
    <row r="11" spans="1:5" ht="15" customHeight="1" x14ac:dyDescent="0.25">
      <c r="A11" s="105"/>
      <c r="B11" s="107"/>
      <c r="C11" s="109"/>
      <c r="D11" s="3"/>
    </row>
    <row r="12" spans="1:5" ht="9" hidden="1" customHeight="1" x14ac:dyDescent="0.25">
      <c r="A12" s="9">
        <v>1</v>
      </c>
      <c r="B12" s="11">
        <v>2</v>
      </c>
      <c r="C12" s="10" t="s">
        <v>5</v>
      </c>
      <c r="D12" s="3"/>
    </row>
    <row r="13" spans="1:5" ht="17.25" customHeight="1" x14ac:dyDescent="0.25">
      <c r="A13" s="12" t="s">
        <v>6</v>
      </c>
      <c r="B13" s="50" t="s">
        <v>7</v>
      </c>
      <c r="C13" s="51">
        <f>SUM(C14:C131)</f>
        <v>176856541.18000004</v>
      </c>
      <c r="D13" s="3"/>
      <c r="E13" s="7"/>
    </row>
    <row r="14" spans="1:5" ht="90" x14ac:dyDescent="0.25">
      <c r="A14" s="8" t="s">
        <v>43</v>
      </c>
      <c r="B14" s="99" t="s">
        <v>8</v>
      </c>
      <c r="C14" s="52">
        <v>39440225.020000003</v>
      </c>
      <c r="D14" s="3"/>
      <c r="E14" s="7"/>
    </row>
    <row r="15" spans="1:5" ht="64.5" hidden="1" x14ac:dyDescent="0.25">
      <c r="A15" s="8" t="s">
        <v>71</v>
      </c>
      <c r="B15" s="99" t="s">
        <v>9</v>
      </c>
      <c r="C15" s="53"/>
      <c r="D15" s="3"/>
    </row>
    <row r="16" spans="1:5" ht="90" x14ac:dyDescent="0.25">
      <c r="A16" s="8" t="s">
        <v>72</v>
      </c>
      <c r="B16" s="99" t="s">
        <v>10</v>
      </c>
      <c r="C16" s="53">
        <v>4.24</v>
      </c>
      <c r="D16" s="3"/>
    </row>
    <row r="17" spans="1:4" ht="90" hidden="1" x14ac:dyDescent="0.25">
      <c r="A17" s="8" t="s">
        <v>411</v>
      </c>
      <c r="B17" s="99" t="s">
        <v>410</v>
      </c>
      <c r="C17" s="53">
        <v>0</v>
      </c>
      <c r="D17" s="3"/>
    </row>
    <row r="18" spans="1:4" ht="115.5" x14ac:dyDescent="0.25">
      <c r="A18" s="8" t="s">
        <v>73</v>
      </c>
      <c r="B18" s="99" t="s">
        <v>11</v>
      </c>
      <c r="C18" s="53">
        <v>97732</v>
      </c>
      <c r="D18" s="3"/>
    </row>
    <row r="19" spans="1:4" ht="102.75" hidden="1" x14ac:dyDescent="0.25">
      <c r="A19" s="8" t="s">
        <v>74</v>
      </c>
      <c r="B19" s="99" t="s">
        <v>12</v>
      </c>
      <c r="C19" s="53"/>
      <c r="D19" s="3"/>
    </row>
    <row r="20" spans="1:4" ht="115.5" hidden="1" x14ac:dyDescent="0.25">
      <c r="A20" s="8" t="s">
        <v>13</v>
      </c>
      <c r="B20" s="99" t="s">
        <v>14</v>
      </c>
      <c r="C20" s="53">
        <v>0</v>
      </c>
      <c r="D20" s="3"/>
    </row>
    <row r="21" spans="1:4" ht="64.5" x14ac:dyDescent="0.25">
      <c r="A21" s="8" t="s">
        <v>15</v>
      </c>
      <c r="B21" s="99" t="s">
        <v>16</v>
      </c>
      <c r="C21" s="53">
        <v>450675.79</v>
      </c>
      <c r="D21" s="3"/>
    </row>
    <row r="22" spans="1:4" ht="51.75" hidden="1" x14ac:dyDescent="0.25">
      <c r="A22" s="8" t="s">
        <v>17</v>
      </c>
      <c r="B22" s="99" t="s">
        <v>18</v>
      </c>
      <c r="C22" s="53">
        <v>0</v>
      </c>
      <c r="D22" s="3"/>
    </row>
    <row r="23" spans="1:4" ht="64.5" x14ac:dyDescent="0.25">
      <c r="A23" s="8" t="s">
        <v>19</v>
      </c>
      <c r="B23" s="99" t="s">
        <v>20</v>
      </c>
      <c r="C23" s="53">
        <v>2902.56</v>
      </c>
      <c r="D23" s="3"/>
    </row>
    <row r="24" spans="1:4" ht="102.75" x14ac:dyDescent="0.25">
      <c r="A24" s="8" t="s">
        <v>464</v>
      </c>
      <c r="B24" s="99" t="s">
        <v>462</v>
      </c>
      <c r="C24" s="53">
        <v>804647.97</v>
      </c>
      <c r="D24" s="3"/>
    </row>
    <row r="25" spans="1:4" ht="90" hidden="1" x14ac:dyDescent="0.25">
      <c r="A25" s="8" t="s">
        <v>465</v>
      </c>
      <c r="B25" s="99" t="s">
        <v>463</v>
      </c>
      <c r="C25" s="53"/>
      <c r="D25" s="3"/>
    </row>
    <row r="26" spans="1:4" ht="102.75" hidden="1" x14ac:dyDescent="0.25">
      <c r="A26" s="8" t="s">
        <v>500</v>
      </c>
      <c r="B26" s="99" t="s">
        <v>501</v>
      </c>
      <c r="C26" s="53"/>
      <c r="D26" s="3"/>
    </row>
    <row r="27" spans="1:4" ht="64.5" x14ac:dyDescent="0.25">
      <c r="A27" s="8" t="s">
        <v>544</v>
      </c>
      <c r="B27" s="99" t="s">
        <v>543</v>
      </c>
      <c r="C27" s="53">
        <v>1959150.31</v>
      </c>
      <c r="D27" s="3"/>
    </row>
    <row r="28" spans="1:4" ht="64.5" x14ac:dyDescent="0.25">
      <c r="A28" s="8" t="s">
        <v>546</v>
      </c>
      <c r="B28" s="99" t="s">
        <v>545</v>
      </c>
      <c r="C28" s="53">
        <v>2459354.85</v>
      </c>
      <c r="D28" s="3"/>
    </row>
    <row r="29" spans="1:4" ht="64.5" x14ac:dyDescent="0.25">
      <c r="A29" s="8" t="s">
        <v>21</v>
      </c>
      <c r="B29" s="99" t="s">
        <v>22</v>
      </c>
      <c r="C29" s="53">
        <v>1419622.79</v>
      </c>
      <c r="D29" s="3"/>
    </row>
    <row r="30" spans="1:4" ht="77.25" x14ac:dyDescent="0.25">
      <c r="A30" s="8" t="s">
        <v>23</v>
      </c>
      <c r="B30" s="99" t="s">
        <v>24</v>
      </c>
      <c r="C30" s="53">
        <v>8202.41</v>
      </c>
      <c r="D30" s="3"/>
    </row>
    <row r="31" spans="1:4" ht="51" customHeight="1" x14ac:dyDescent="0.25">
      <c r="A31" s="8" t="s">
        <v>25</v>
      </c>
      <c r="B31" s="99" t="s">
        <v>26</v>
      </c>
      <c r="C31" s="53">
        <v>1474520.42</v>
      </c>
      <c r="D31" s="3"/>
    </row>
    <row r="32" spans="1:4" ht="57" customHeight="1" x14ac:dyDescent="0.25">
      <c r="A32" s="8" t="s">
        <v>78</v>
      </c>
      <c r="B32" s="99" t="s">
        <v>27</v>
      </c>
      <c r="C32" s="53">
        <v>-154524.06</v>
      </c>
      <c r="D32" s="3"/>
    </row>
    <row r="33" spans="1:4" ht="51" customHeight="1" x14ac:dyDescent="0.25">
      <c r="A33" s="8" t="s">
        <v>77</v>
      </c>
      <c r="B33" s="99" t="s">
        <v>28</v>
      </c>
      <c r="C33" s="53">
        <v>26867050.539999999</v>
      </c>
      <c r="D33" s="3"/>
    </row>
    <row r="34" spans="1:4" ht="39" hidden="1" x14ac:dyDescent="0.25">
      <c r="A34" s="8" t="s">
        <v>76</v>
      </c>
      <c r="B34" s="99" t="s">
        <v>29</v>
      </c>
      <c r="C34" s="53"/>
      <c r="D34" s="3"/>
    </row>
    <row r="35" spans="1:4" ht="51.75" x14ac:dyDescent="0.25">
      <c r="A35" s="8" t="s">
        <v>75</v>
      </c>
      <c r="B35" s="99" t="s">
        <v>30</v>
      </c>
      <c r="C35" s="53">
        <v>66</v>
      </c>
      <c r="D35" s="3"/>
    </row>
    <row r="36" spans="1:4" ht="64.5" hidden="1" x14ac:dyDescent="0.25">
      <c r="A36" s="8" t="s">
        <v>503</v>
      </c>
      <c r="B36" s="99" t="s">
        <v>502</v>
      </c>
      <c r="C36" s="53"/>
      <c r="D36" s="3"/>
    </row>
    <row r="37" spans="1:4" ht="44.25" hidden="1" customHeight="1" x14ac:dyDescent="0.25">
      <c r="A37" s="8" t="s">
        <v>79</v>
      </c>
      <c r="B37" s="99" t="s">
        <v>31</v>
      </c>
      <c r="C37" s="53"/>
      <c r="D37" s="3"/>
    </row>
    <row r="38" spans="1:4" ht="42.75" hidden="1" customHeight="1" x14ac:dyDescent="0.25">
      <c r="A38" s="8" t="s">
        <v>360</v>
      </c>
      <c r="B38" s="99" t="s">
        <v>361</v>
      </c>
      <c r="C38" s="53"/>
      <c r="D38" s="3"/>
    </row>
    <row r="39" spans="1:4" ht="55.5" customHeight="1" x14ac:dyDescent="0.25">
      <c r="A39" s="8" t="s">
        <v>80</v>
      </c>
      <c r="B39" s="99" t="s">
        <v>32</v>
      </c>
      <c r="C39" s="53">
        <v>14659430.43</v>
      </c>
      <c r="D39" s="3"/>
    </row>
    <row r="40" spans="1:4" ht="39" hidden="1" x14ac:dyDescent="0.25">
      <c r="A40" s="8" t="s">
        <v>81</v>
      </c>
      <c r="B40" s="99" t="s">
        <v>33</v>
      </c>
      <c r="C40" s="53"/>
      <c r="D40" s="3"/>
    </row>
    <row r="41" spans="1:4" ht="65.25" customHeight="1" x14ac:dyDescent="0.25">
      <c r="A41" s="8" t="s">
        <v>82</v>
      </c>
      <c r="B41" s="99" t="s">
        <v>34</v>
      </c>
      <c r="C41" s="53">
        <v>2144.2800000000002</v>
      </c>
      <c r="D41" s="3"/>
    </row>
    <row r="42" spans="1:4" ht="65.25" hidden="1" customHeight="1" x14ac:dyDescent="0.25">
      <c r="A42" s="8" t="s">
        <v>362</v>
      </c>
      <c r="B42" s="99" t="s">
        <v>363</v>
      </c>
      <c r="C42" s="53"/>
      <c r="D42" s="3"/>
    </row>
    <row r="43" spans="1:4" ht="50.25" hidden="1" customHeight="1" x14ac:dyDescent="0.25">
      <c r="A43" s="8" t="s">
        <v>83</v>
      </c>
      <c r="B43" s="99" t="s">
        <v>35</v>
      </c>
      <c r="C43" s="53"/>
      <c r="D43" s="3"/>
    </row>
    <row r="44" spans="1:4" ht="51.75" hidden="1" x14ac:dyDescent="0.25">
      <c r="A44" s="8" t="s">
        <v>36</v>
      </c>
      <c r="B44" s="99" t="s">
        <v>37</v>
      </c>
      <c r="C44" s="53"/>
      <c r="D44" s="3"/>
    </row>
    <row r="45" spans="1:4" ht="26.25" hidden="1" x14ac:dyDescent="0.25">
      <c r="A45" s="8" t="s">
        <v>86</v>
      </c>
      <c r="B45" s="99" t="s">
        <v>38</v>
      </c>
      <c r="C45" s="53"/>
      <c r="D45" s="3"/>
    </row>
    <row r="46" spans="1:4" ht="39" x14ac:dyDescent="0.25">
      <c r="A46" s="8" t="s">
        <v>85</v>
      </c>
      <c r="B46" s="99" t="s">
        <v>39</v>
      </c>
      <c r="C46" s="53">
        <v>22241.5</v>
      </c>
      <c r="D46" s="3"/>
    </row>
    <row r="47" spans="1:4" ht="26.25" hidden="1" x14ac:dyDescent="0.25">
      <c r="A47" s="8" t="s">
        <v>84</v>
      </c>
      <c r="B47" s="99" t="s">
        <v>40</v>
      </c>
      <c r="C47" s="53"/>
      <c r="D47" s="3"/>
    </row>
    <row r="48" spans="1:4" ht="39" hidden="1" x14ac:dyDescent="0.25">
      <c r="A48" s="8" t="s">
        <v>467</v>
      </c>
      <c r="B48" s="99" t="s">
        <v>466</v>
      </c>
      <c r="C48" s="53"/>
      <c r="D48" s="3"/>
    </row>
    <row r="49" spans="1:4" hidden="1" x14ac:dyDescent="0.25">
      <c r="A49" s="8" t="s">
        <v>412</v>
      </c>
      <c r="B49" s="99" t="s">
        <v>413</v>
      </c>
      <c r="C49" s="53"/>
      <c r="D49" s="3"/>
    </row>
    <row r="50" spans="1:4" ht="66" customHeight="1" x14ac:dyDescent="0.25">
      <c r="A50" s="8" t="s">
        <v>87</v>
      </c>
      <c r="B50" s="99" t="s">
        <v>44</v>
      </c>
      <c r="C50" s="53">
        <v>11109754.74</v>
      </c>
      <c r="D50" s="3"/>
    </row>
    <row r="51" spans="1:4" ht="52.5" hidden="1" customHeight="1" x14ac:dyDescent="0.25">
      <c r="A51" s="8" t="s">
        <v>46</v>
      </c>
      <c r="B51" s="99" t="s">
        <v>45</v>
      </c>
      <c r="C51" s="53"/>
      <c r="D51" s="3"/>
    </row>
    <row r="52" spans="1:4" ht="52.5" hidden="1" customHeight="1" x14ac:dyDescent="0.25">
      <c r="A52" s="8" t="s">
        <v>505</v>
      </c>
      <c r="B52" s="99" t="s">
        <v>504</v>
      </c>
      <c r="C52" s="53"/>
      <c r="D52" s="3"/>
    </row>
    <row r="53" spans="1:4" ht="55.5" customHeight="1" x14ac:dyDescent="0.25">
      <c r="A53" s="8" t="s">
        <v>88</v>
      </c>
      <c r="B53" s="99" t="s">
        <v>47</v>
      </c>
      <c r="C53" s="53">
        <v>6970808.1799999997</v>
      </c>
      <c r="D53" s="3"/>
    </row>
    <row r="54" spans="1:4" ht="44.25" hidden="1" customHeight="1" x14ac:dyDescent="0.25">
      <c r="A54" s="8" t="s">
        <v>51</v>
      </c>
      <c r="B54" s="99" t="s">
        <v>48</v>
      </c>
      <c r="C54" s="53"/>
      <c r="D54" s="3"/>
    </row>
    <row r="55" spans="1:4" ht="53.25" hidden="1" customHeight="1" x14ac:dyDescent="0.25">
      <c r="A55" s="8" t="s">
        <v>90</v>
      </c>
      <c r="B55" s="99" t="s">
        <v>49</v>
      </c>
      <c r="C55" s="53"/>
      <c r="D55" s="3"/>
    </row>
    <row r="56" spans="1:4" ht="39" hidden="1" x14ac:dyDescent="0.25">
      <c r="A56" s="8" t="s">
        <v>89</v>
      </c>
      <c r="B56" s="99" t="s">
        <v>50</v>
      </c>
      <c r="C56" s="53">
        <v>0</v>
      </c>
      <c r="D56" s="3"/>
    </row>
    <row r="57" spans="1:4" ht="51.75" customHeight="1" x14ac:dyDescent="0.25">
      <c r="A57" s="8" t="s">
        <v>91</v>
      </c>
      <c r="B57" s="99" t="s">
        <v>52</v>
      </c>
      <c r="C57" s="53">
        <v>6574424.3200000003</v>
      </c>
      <c r="D57" s="3"/>
    </row>
    <row r="58" spans="1:4" ht="39" hidden="1" x14ac:dyDescent="0.25">
      <c r="A58" s="8" t="s">
        <v>92</v>
      </c>
      <c r="B58" s="99" t="s">
        <v>53</v>
      </c>
      <c r="C58" s="53"/>
      <c r="D58" s="3"/>
    </row>
    <row r="59" spans="1:4" ht="51.75" hidden="1" x14ac:dyDescent="0.25">
      <c r="A59" s="8" t="s">
        <v>506</v>
      </c>
      <c r="B59" s="99" t="s">
        <v>507</v>
      </c>
      <c r="C59" s="53"/>
      <c r="D59" s="3"/>
    </row>
    <row r="60" spans="1:4" ht="51.75" x14ac:dyDescent="0.25">
      <c r="A60" s="8" t="s">
        <v>365</v>
      </c>
      <c r="B60" s="99" t="s">
        <v>364</v>
      </c>
      <c r="C60" s="53">
        <v>-99.36</v>
      </c>
      <c r="D60" s="3"/>
    </row>
    <row r="61" spans="1:4" ht="39" hidden="1" x14ac:dyDescent="0.25">
      <c r="A61" s="8" t="s">
        <v>366</v>
      </c>
      <c r="B61" s="99" t="s">
        <v>367</v>
      </c>
      <c r="C61" s="53"/>
      <c r="D61" s="3"/>
    </row>
    <row r="62" spans="1:4" ht="51.75" hidden="1" x14ac:dyDescent="0.25">
      <c r="A62" s="8" t="s">
        <v>548</v>
      </c>
      <c r="B62" s="99" t="s">
        <v>547</v>
      </c>
      <c r="C62" s="53"/>
      <c r="D62" s="3"/>
    </row>
    <row r="63" spans="1:4" ht="64.5" x14ac:dyDescent="0.25">
      <c r="A63" s="8" t="s">
        <v>93</v>
      </c>
      <c r="B63" s="99" t="s">
        <v>41</v>
      </c>
      <c r="C63" s="53">
        <v>2697656.03</v>
      </c>
      <c r="D63" s="3"/>
    </row>
    <row r="64" spans="1:4" ht="64.5" x14ac:dyDescent="0.25">
      <c r="A64" s="8" t="s">
        <v>55</v>
      </c>
      <c r="B64" s="99" t="s">
        <v>54</v>
      </c>
      <c r="C64" s="52">
        <v>251900</v>
      </c>
      <c r="D64" s="3"/>
    </row>
    <row r="65" spans="1:4" ht="55.5" hidden="1" customHeight="1" x14ac:dyDescent="0.25">
      <c r="A65" s="8" t="s">
        <v>94</v>
      </c>
      <c r="B65" s="99" t="s">
        <v>56</v>
      </c>
      <c r="C65" s="53"/>
      <c r="D65" s="3"/>
    </row>
    <row r="66" spans="1:4" ht="27" customHeight="1" x14ac:dyDescent="0.25">
      <c r="A66" s="8" t="s">
        <v>95</v>
      </c>
      <c r="B66" s="99" t="s">
        <v>57</v>
      </c>
      <c r="C66" s="53">
        <v>830649.86</v>
      </c>
      <c r="D66" s="3"/>
    </row>
    <row r="67" spans="1:4" ht="39" hidden="1" x14ac:dyDescent="0.25">
      <c r="A67" s="8" t="s">
        <v>369</v>
      </c>
      <c r="B67" s="99" t="s">
        <v>368</v>
      </c>
      <c r="C67" s="53"/>
      <c r="D67" s="3"/>
    </row>
    <row r="68" spans="1:4" ht="64.5" hidden="1" x14ac:dyDescent="0.25">
      <c r="A68" s="8" t="s">
        <v>103</v>
      </c>
      <c r="B68" s="99" t="s">
        <v>104</v>
      </c>
      <c r="C68" s="53"/>
      <c r="D68" s="3"/>
    </row>
    <row r="69" spans="1:4" ht="26.25" hidden="1" x14ac:dyDescent="0.25">
      <c r="A69" s="8" t="s">
        <v>96</v>
      </c>
      <c r="B69" s="99" t="s">
        <v>58</v>
      </c>
      <c r="C69" s="53"/>
      <c r="D69" s="3"/>
    </row>
    <row r="70" spans="1:4" ht="77.25" x14ac:dyDescent="0.25">
      <c r="A70" s="8" t="s">
        <v>97</v>
      </c>
      <c r="B70" s="99" t="s">
        <v>59</v>
      </c>
      <c r="C70" s="52">
        <v>3683500</v>
      </c>
      <c r="D70" s="3"/>
    </row>
    <row r="71" spans="1:4" ht="39" x14ac:dyDescent="0.25">
      <c r="A71" s="8" t="s">
        <v>98</v>
      </c>
      <c r="B71" s="99" t="s">
        <v>42</v>
      </c>
      <c r="C71" s="53">
        <v>3307306.17</v>
      </c>
      <c r="D71" s="3"/>
    </row>
    <row r="72" spans="1:4" ht="39" x14ac:dyDescent="0.25">
      <c r="A72" s="8" t="s">
        <v>100</v>
      </c>
      <c r="B72" s="99" t="s">
        <v>60</v>
      </c>
      <c r="C72" s="53">
        <v>9424000</v>
      </c>
      <c r="D72" s="3"/>
    </row>
    <row r="73" spans="1:4" ht="64.5" x14ac:dyDescent="0.25">
      <c r="A73" s="8" t="s">
        <v>415</v>
      </c>
      <c r="B73" s="99" t="s">
        <v>414</v>
      </c>
      <c r="C73" s="53">
        <v>243589.11</v>
      </c>
      <c r="D73" s="3"/>
    </row>
    <row r="74" spans="1:4" ht="39" hidden="1" x14ac:dyDescent="0.25">
      <c r="A74" s="8" t="s">
        <v>468</v>
      </c>
      <c r="B74" s="99" t="s">
        <v>508</v>
      </c>
      <c r="C74" s="53"/>
      <c r="D74" s="3"/>
    </row>
    <row r="75" spans="1:4" ht="39" hidden="1" x14ac:dyDescent="0.25">
      <c r="A75" s="8" t="s">
        <v>468</v>
      </c>
      <c r="B75" s="99" t="s">
        <v>469</v>
      </c>
      <c r="C75" s="53"/>
      <c r="D75" s="3"/>
    </row>
    <row r="76" spans="1:4" ht="64.5" x14ac:dyDescent="0.25">
      <c r="A76" s="8" t="s">
        <v>417</v>
      </c>
      <c r="B76" s="99" t="s">
        <v>416</v>
      </c>
      <c r="C76" s="53">
        <v>85869</v>
      </c>
      <c r="D76" s="3"/>
    </row>
    <row r="77" spans="1:4" ht="64.5" hidden="1" x14ac:dyDescent="0.25">
      <c r="A77" s="8" t="s">
        <v>418</v>
      </c>
      <c r="B77" s="99" t="s">
        <v>419</v>
      </c>
      <c r="C77" s="53"/>
      <c r="D77" s="3"/>
    </row>
    <row r="78" spans="1:4" ht="39" hidden="1" x14ac:dyDescent="0.25">
      <c r="A78" s="8" t="s">
        <v>470</v>
      </c>
      <c r="B78" s="99" t="s">
        <v>471</v>
      </c>
      <c r="C78" s="53"/>
      <c r="D78" s="3"/>
    </row>
    <row r="79" spans="1:4" ht="39" hidden="1" x14ac:dyDescent="0.25">
      <c r="A79" s="8" t="s">
        <v>62</v>
      </c>
      <c r="B79" s="99" t="s">
        <v>61</v>
      </c>
      <c r="C79" s="52"/>
      <c r="D79" s="3"/>
    </row>
    <row r="80" spans="1:4" ht="39" hidden="1" x14ac:dyDescent="0.25">
      <c r="A80" s="8" t="s">
        <v>370</v>
      </c>
      <c r="B80" s="99" t="s">
        <v>61</v>
      </c>
      <c r="C80" s="52"/>
      <c r="D80" s="3"/>
    </row>
    <row r="81" spans="1:5" ht="51.75" hidden="1" x14ac:dyDescent="0.25">
      <c r="A81" s="8" t="s">
        <v>105</v>
      </c>
      <c r="B81" s="99" t="s">
        <v>106</v>
      </c>
      <c r="C81" s="52"/>
      <c r="D81" s="3"/>
    </row>
    <row r="82" spans="1:5" ht="40.5" hidden="1" customHeight="1" x14ac:dyDescent="0.25">
      <c r="A82" s="8" t="s">
        <v>99</v>
      </c>
      <c r="B82" s="99" t="s">
        <v>63</v>
      </c>
      <c r="C82" s="52"/>
      <c r="D82" s="3"/>
    </row>
    <row r="83" spans="1:5" ht="39" hidden="1" x14ac:dyDescent="0.25">
      <c r="A83" s="8" t="s">
        <v>101</v>
      </c>
      <c r="B83" s="99" t="s">
        <v>64</v>
      </c>
      <c r="C83" s="52"/>
      <c r="D83" s="3"/>
    </row>
    <row r="84" spans="1:5" ht="26.25" hidden="1" x14ac:dyDescent="0.25">
      <c r="A84" s="8" t="s">
        <v>66</v>
      </c>
      <c r="B84" s="99" t="s">
        <v>65</v>
      </c>
      <c r="C84" s="53"/>
      <c r="D84" s="3"/>
    </row>
    <row r="85" spans="1:5" hidden="1" x14ac:dyDescent="0.25">
      <c r="A85" s="8" t="s">
        <v>68</v>
      </c>
      <c r="B85" s="99" t="s">
        <v>67</v>
      </c>
      <c r="C85" s="52"/>
      <c r="D85" s="3"/>
    </row>
    <row r="86" spans="1:5" ht="64.5" x14ac:dyDescent="0.25">
      <c r="A86" s="8" t="s">
        <v>580</v>
      </c>
      <c r="B86" s="99" t="s">
        <v>577</v>
      </c>
      <c r="C86" s="53">
        <v>503700</v>
      </c>
      <c r="D86" s="3"/>
    </row>
    <row r="87" spans="1:5" ht="64.5" x14ac:dyDescent="0.25">
      <c r="A87" s="8" t="s">
        <v>581</v>
      </c>
      <c r="B87" s="99" t="s">
        <v>578</v>
      </c>
      <c r="C87" s="53">
        <v>201850</v>
      </c>
      <c r="D87" s="3"/>
    </row>
    <row r="88" spans="1:5" ht="51.75" x14ac:dyDescent="0.25">
      <c r="A88" s="8" t="s">
        <v>582</v>
      </c>
      <c r="B88" s="99" t="s">
        <v>579</v>
      </c>
      <c r="C88" s="53">
        <v>513999.19</v>
      </c>
      <c r="D88" s="3"/>
    </row>
    <row r="89" spans="1:5" ht="51.75" hidden="1" x14ac:dyDescent="0.25">
      <c r="A89" s="8" t="s">
        <v>509</v>
      </c>
      <c r="B89" s="99" t="s">
        <v>510</v>
      </c>
      <c r="C89" s="53"/>
      <c r="D89" s="3"/>
    </row>
    <row r="90" spans="1:5" ht="51.75" hidden="1" x14ac:dyDescent="0.25">
      <c r="A90" s="8" t="s">
        <v>512</v>
      </c>
      <c r="B90" s="99" t="s">
        <v>511</v>
      </c>
      <c r="C90" s="53"/>
      <c r="D90" s="3"/>
    </row>
    <row r="91" spans="1:5" hidden="1" x14ac:dyDescent="0.25">
      <c r="A91" s="8"/>
      <c r="B91" s="99"/>
      <c r="C91" s="53"/>
      <c r="D91" s="3"/>
    </row>
    <row r="92" spans="1:5" ht="26.25" x14ac:dyDescent="0.25">
      <c r="A92" s="8" t="s">
        <v>107</v>
      </c>
      <c r="B92" s="99" t="s">
        <v>372</v>
      </c>
      <c r="C92" s="53">
        <v>12624383</v>
      </c>
      <c r="D92" s="3"/>
      <c r="E92" s="100"/>
    </row>
    <row r="93" spans="1:5" ht="39" x14ac:dyDescent="0.25">
      <c r="A93" s="8" t="s">
        <v>421</v>
      </c>
      <c r="B93" s="99" t="s">
        <v>420</v>
      </c>
      <c r="C93" s="53">
        <v>513883.97</v>
      </c>
      <c r="D93" s="3"/>
      <c r="E93" s="3"/>
    </row>
    <row r="94" spans="1:5" ht="90" hidden="1" x14ac:dyDescent="0.25">
      <c r="A94" s="8" t="s">
        <v>423</v>
      </c>
      <c r="B94" s="99" t="s">
        <v>422</v>
      </c>
      <c r="C94" s="53"/>
      <c r="D94" s="3"/>
      <c r="E94" s="3"/>
    </row>
    <row r="95" spans="1:5" ht="66" hidden="1" customHeight="1" x14ac:dyDescent="0.25">
      <c r="A95" s="8" t="s">
        <v>425</v>
      </c>
      <c r="B95" s="99" t="s">
        <v>424</v>
      </c>
      <c r="C95" s="53"/>
      <c r="D95" s="3"/>
    </row>
    <row r="96" spans="1:5" ht="50.25" customHeight="1" x14ac:dyDescent="0.25">
      <c r="A96" s="8" t="s">
        <v>102</v>
      </c>
      <c r="B96" s="99" t="s">
        <v>371</v>
      </c>
      <c r="C96" s="53">
        <v>6821986.1600000001</v>
      </c>
      <c r="D96" s="3"/>
    </row>
    <row r="97" spans="1:4" ht="50.25" hidden="1" customHeight="1" x14ac:dyDescent="0.25">
      <c r="A97" s="8" t="s">
        <v>473</v>
      </c>
      <c r="B97" s="99" t="s">
        <v>472</v>
      </c>
      <c r="C97" s="53"/>
      <c r="D97" s="3"/>
    </row>
    <row r="98" spans="1:4" ht="50.25" hidden="1" customHeight="1" x14ac:dyDescent="0.25">
      <c r="A98" s="8" t="s">
        <v>550</v>
      </c>
      <c r="B98" s="99" t="s">
        <v>549</v>
      </c>
      <c r="C98" s="53"/>
      <c r="D98" s="3"/>
    </row>
    <row r="99" spans="1:4" ht="50.25" hidden="1" customHeight="1" x14ac:dyDescent="0.25">
      <c r="A99" s="8" t="s">
        <v>374</v>
      </c>
      <c r="B99" s="99" t="s">
        <v>373</v>
      </c>
      <c r="C99" s="53"/>
      <c r="D99" s="3"/>
    </row>
    <row r="100" spans="1:4" ht="50.25" customHeight="1" x14ac:dyDescent="0.25">
      <c r="A100" s="8" t="s">
        <v>375</v>
      </c>
      <c r="B100" s="99" t="s">
        <v>378</v>
      </c>
      <c r="C100" s="53">
        <v>886737.4</v>
      </c>
      <c r="D100" s="3"/>
    </row>
    <row r="101" spans="1:4" ht="50.25" hidden="1" customHeight="1" x14ac:dyDescent="0.25">
      <c r="A101" s="8" t="s">
        <v>426</v>
      </c>
      <c r="B101" s="99" t="s">
        <v>428</v>
      </c>
      <c r="C101" s="53"/>
      <c r="D101" s="3"/>
    </row>
    <row r="102" spans="1:4" ht="50.25" hidden="1" customHeight="1" x14ac:dyDescent="0.25">
      <c r="A102" s="8" t="s">
        <v>427</v>
      </c>
      <c r="B102" s="99" t="s">
        <v>429</v>
      </c>
      <c r="C102" s="53"/>
      <c r="D102" s="3"/>
    </row>
    <row r="103" spans="1:4" ht="26.25" hidden="1" x14ac:dyDescent="0.25">
      <c r="A103" s="8" t="s">
        <v>108</v>
      </c>
      <c r="B103" s="99" t="s">
        <v>377</v>
      </c>
      <c r="C103" s="53"/>
      <c r="D103" s="3"/>
    </row>
    <row r="104" spans="1:4" ht="64.5" hidden="1" x14ac:dyDescent="0.25">
      <c r="A104" s="8" t="s">
        <v>430</v>
      </c>
      <c r="B104" s="99" t="s">
        <v>431</v>
      </c>
      <c r="C104" s="53"/>
      <c r="D104" s="3"/>
    </row>
    <row r="105" spans="1:4" ht="50.25" hidden="1" customHeight="1" x14ac:dyDescent="0.25">
      <c r="A105" s="8" t="s">
        <v>379</v>
      </c>
      <c r="B105" s="99" t="s">
        <v>376</v>
      </c>
      <c r="C105" s="53"/>
      <c r="D105" s="3"/>
    </row>
    <row r="106" spans="1:4" ht="51.75" hidden="1" x14ac:dyDescent="0.25">
      <c r="A106" s="8" t="s">
        <v>432</v>
      </c>
      <c r="B106" s="99" t="s">
        <v>433</v>
      </c>
      <c r="C106" s="53"/>
      <c r="D106" s="3"/>
    </row>
    <row r="107" spans="1:4" ht="39" hidden="1" x14ac:dyDescent="0.25">
      <c r="A107" s="8" t="s">
        <v>552</v>
      </c>
      <c r="B107" s="99" t="s">
        <v>551</v>
      </c>
      <c r="C107" s="53"/>
      <c r="D107" s="3"/>
    </row>
    <row r="108" spans="1:4" ht="64.5" x14ac:dyDescent="0.25">
      <c r="A108" s="8" t="s">
        <v>513</v>
      </c>
      <c r="B108" s="99" t="s">
        <v>514</v>
      </c>
      <c r="C108" s="53">
        <v>895400</v>
      </c>
      <c r="D108" s="3"/>
    </row>
    <row r="109" spans="1:4" ht="39" hidden="1" x14ac:dyDescent="0.25">
      <c r="A109" s="8" t="s">
        <v>434</v>
      </c>
      <c r="B109" s="99" t="s">
        <v>435</v>
      </c>
      <c r="C109" s="53"/>
      <c r="D109" s="3"/>
    </row>
    <row r="110" spans="1:4" ht="51.75" hidden="1" x14ac:dyDescent="0.25">
      <c r="A110" s="8" t="s">
        <v>381</v>
      </c>
      <c r="B110" s="99" t="s">
        <v>380</v>
      </c>
      <c r="C110" s="53"/>
      <c r="D110" s="3"/>
    </row>
    <row r="111" spans="1:4" ht="39" x14ac:dyDescent="0.25">
      <c r="A111" s="8" t="s">
        <v>434</v>
      </c>
      <c r="B111" s="99" t="s">
        <v>435</v>
      </c>
      <c r="C111" s="53">
        <v>4365250</v>
      </c>
      <c r="D111" s="3"/>
    </row>
    <row r="112" spans="1:4" ht="51.75" x14ac:dyDescent="0.25">
      <c r="A112" s="8" t="s">
        <v>584</v>
      </c>
      <c r="B112" s="99" t="s">
        <v>583</v>
      </c>
      <c r="C112" s="53">
        <v>682105.69</v>
      </c>
      <c r="D112" s="3"/>
    </row>
    <row r="113" spans="1:4" ht="34.5" hidden="1" x14ac:dyDescent="0.25">
      <c r="A113" s="98" t="s">
        <v>585</v>
      </c>
      <c r="B113" s="99" t="s">
        <v>474</v>
      </c>
      <c r="C113" s="53"/>
      <c r="D113" s="3"/>
    </row>
    <row r="114" spans="1:4" ht="51.75" x14ac:dyDescent="0.25">
      <c r="A114" s="8" t="s">
        <v>553</v>
      </c>
      <c r="B114" s="99" t="s">
        <v>586</v>
      </c>
      <c r="C114" s="53">
        <v>2500000</v>
      </c>
      <c r="D114" s="3"/>
    </row>
    <row r="115" spans="1:4" ht="39" x14ac:dyDescent="0.25">
      <c r="A115" s="8" t="s">
        <v>554</v>
      </c>
      <c r="B115" s="99" t="s">
        <v>515</v>
      </c>
      <c r="C115" s="53">
        <v>1500000</v>
      </c>
      <c r="D115" s="3"/>
    </row>
    <row r="116" spans="1:4" ht="64.5" x14ac:dyDescent="0.25">
      <c r="A116" s="8" t="s">
        <v>587</v>
      </c>
      <c r="B116" s="99" t="s">
        <v>588</v>
      </c>
      <c r="C116" s="53">
        <v>4895250</v>
      </c>
      <c r="D116" s="3"/>
    </row>
    <row r="117" spans="1:4" ht="51.75" hidden="1" x14ac:dyDescent="0.25">
      <c r="A117" s="8" t="s">
        <v>383</v>
      </c>
      <c r="B117" s="99" t="s">
        <v>382</v>
      </c>
      <c r="C117" s="53"/>
      <c r="D117" s="3"/>
    </row>
    <row r="118" spans="1:4" ht="141" x14ac:dyDescent="0.25">
      <c r="A118" s="8" t="s">
        <v>556</v>
      </c>
      <c r="B118" s="99" t="s">
        <v>555</v>
      </c>
      <c r="C118" s="53">
        <v>6416016</v>
      </c>
      <c r="D118" s="3"/>
    </row>
    <row r="119" spans="1:4" ht="39" x14ac:dyDescent="0.25">
      <c r="A119" s="8" t="s">
        <v>385</v>
      </c>
      <c r="B119" s="99" t="s">
        <v>384</v>
      </c>
      <c r="C119" s="53">
        <v>300000</v>
      </c>
      <c r="D119" s="3"/>
    </row>
    <row r="120" spans="1:4" ht="0.75" customHeight="1" x14ac:dyDescent="0.25">
      <c r="A120" s="8" t="s">
        <v>109</v>
      </c>
      <c r="B120" s="99" t="s">
        <v>386</v>
      </c>
      <c r="C120" s="53"/>
      <c r="D120" s="3"/>
    </row>
    <row r="121" spans="1:4" ht="26.25" x14ac:dyDescent="0.25">
      <c r="A121" s="8" t="s">
        <v>590</v>
      </c>
      <c r="B121" s="99" t="s">
        <v>589</v>
      </c>
      <c r="C121" s="53">
        <v>1114904</v>
      </c>
      <c r="D121" s="3"/>
    </row>
    <row r="122" spans="1:4" ht="26.25" x14ac:dyDescent="0.25">
      <c r="A122" s="8" t="s">
        <v>591</v>
      </c>
      <c r="B122" s="99" t="s">
        <v>592</v>
      </c>
      <c r="C122" s="53">
        <v>192500</v>
      </c>
      <c r="D122" s="3"/>
    </row>
    <row r="123" spans="1:4" ht="64.5" hidden="1" x14ac:dyDescent="0.25">
      <c r="A123" s="8" t="s">
        <v>388</v>
      </c>
      <c r="B123" s="99" t="s">
        <v>387</v>
      </c>
      <c r="C123" s="53"/>
      <c r="D123" s="3"/>
    </row>
    <row r="124" spans="1:4" ht="51.75" hidden="1" x14ac:dyDescent="0.25">
      <c r="A124" s="8" t="s">
        <v>70</v>
      </c>
      <c r="B124" s="99" t="s">
        <v>69</v>
      </c>
      <c r="C124" s="53"/>
      <c r="D124" s="3"/>
    </row>
    <row r="125" spans="1:4" ht="102.75" x14ac:dyDescent="0.25">
      <c r="A125" s="8" t="s">
        <v>594</v>
      </c>
      <c r="B125" s="99" t="s">
        <v>593</v>
      </c>
      <c r="C125" s="53">
        <v>110300.27</v>
      </c>
      <c r="D125" s="3"/>
    </row>
    <row r="126" spans="1:4" ht="26.25" hidden="1" x14ac:dyDescent="0.25">
      <c r="A126" s="8" t="s">
        <v>516</v>
      </c>
      <c r="B126" s="99" t="s">
        <v>517</v>
      </c>
      <c r="C126" s="53"/>
      <c r="D126" s="3"/>
    </row>
    <row r="127" spans="1:4" ht="64.5" hidden="1" x14ac:dyDescent="0.25">
      <c r="A127" s="8" t="s">
        <v>518</v>
      </c>
      <c r="B127" s="99" t="s">
        <v>519</v>
      </c>
      <c r="C127" s="53"/>
      <c r="D127" s="3"/>
    </row>
    <row r="128" spans="1:4" ht="39" hidden="1" x14ac:dyDescent="0.25">
      <c r="A128" s="8" t="s">
        <v>391</v>
      </c>
      <c r="B128" s="99" t="s">
        <v>389</v>
      </c>
      <c r="C128" s="53"/>
      <c r="D128" s="3"/>
    </row>
    <row r="129" spans="1:4" ht="65.25" hidden="1" customHeight="1" x14ac:dyDescent="0.25">
      <c r="A129" s="8" t="s">
        <v>110</v>
      </c>
      <c r="B129" s="99" t="s">
        <v>390</v>
      </c>
      <c r="C129" s="53"/>
      <c r="D129" s="3"/>
    </row>
    <row r="130" spans="1:4" ht="128.25" x14ac:dyDescent="0.25">
      <c r="A130" s="8" t="s">
        <v>595</v>
      </c>
      <c r="B130" s="99" t="s">
        <v>520</v>
      </c>
      <c r="C130" s="53">
        <v>-910637.81</v>
      </c>
      <c r="D130" s="4"/>
    </row>
    <row r="131" spans="1:4" ht="90" x14ac:dyDescent="0.25">
      <c r="A131" s="8" t="s">
        <v>596</v>
      </c>
      <c r="B131" s="99" t="s">
        <v>597</v>
      </c>
      <c r="C131" s="53">
        <v>-1963891.79</v>
      </c>
    </row>
  </sheetData>
  <mergeCells count="8">
    <mergeCell ref="A10:A11"/>
    <mergeCell ref="B10:B11"/>
    <mergeCell ref="C10:C11"/>
    <mergeCell ref="B2:C2"/>
    <mergeCell ref="B3:C3"/>
    <mergeCell ref="B4:C4"/>
    <mergeCell ref="B5:C5"/>
    <mergeCell ref="A7:C7"/>
  </mergeCells>
  <pageMargins left="0.70866141732283472" right="0.31496062992125984" top="0.74803149606299213"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7"/>
  <sheetViews>
    <sheetView topLeftCell="A278" workbookViewId="0">
      <selection activeCell="G1" sqref="A1:G283"/>
    </sheetView>
  </sheetViews>
  <sheetFormatPr defaultRowHeight="12.75" x14ac:dyDescent="0.2"/>
  <cols>
    <col min="1" max="1" width="38.28515625" style="20" customWidth="1"/>
    <col min="2" max="2" width="6.42578125" style="21" customWidth="1"/>
    <col min="3" max="3" width="7.42578125" style="21" customWidth="1"/>
    <col min="4" max="4" width="12.7109375" style="21" customWidth="1"/>
    <col min="5" max="5" width="4.85546875" style="21" bestFit="1" customWidth="1"/>
    <col min="6" max="6" width="15.28515625" style="23" customWidth="1"/>
    <col min="7" max="7" width="16.140625" style="23" customWidth="1"/>
    <col min="8" max="8" width="9.140625" style="17"/>
    <col min="9" max="9" width="15" style="17" customWidth="1"/>
    <col min="10" max="10" width="21.140625" style="17" customWidth="1"/>
    <col min="11" max="16384" width="9.140625" style="17"/>
  </cols>
  <sheetData>
    <row r="1" spans="1:10" x14ac:dyDescent="0.2">
      <c r="A1" s="13"/>
      <c r="B1" s="14"/>
      <c r="C1" s="14"/>
      <c r="D1" s="14"/>
      <c r="E1" s="15"/>
      <c r="F1" s="22"/>
      <c r="G1" s="16" t="s">
        <v>111</v>
      </c>
    </row>
    <row r="2" spans="1:10" ht="82.5" customHeight="1" x14ac:dyDescent="0.2">
      <c r="A2" s="13"/>
      <c r="B2" s="14"/>
      <c r="C2" s="14"/>
      <c r="D2" s="14"/>
      <c r="E2" s="119" t="s">
        <v>617</v>
      </c>
      <c r="F2" s="119"/>
      <c r="G2" s="119"/>
    </row>
    <row r="3" spans="1:10" hidden="1" x14ac:dyDescent="0.2">
      <c r="A3" s="76"/>
      <c r="B3" s="77"/>
      <c r="C3" s="77"/>
      <c r="D3" s="77"/>
      <c r="E3" s="15"/>
      <c r="F3" s="22"/>
      <c r="G3" s="16"/>
    </row>
    <row r="4" spans="1:10" hidden="1" x14ac:dyDescent="0.2">
      <c r="A4" s="76"/>
      <c r="B4" s="77"/>
      <c r="C4" s="77"/>
      <c r="D4" s="77"/>
      <c r="E4" s="15"/>
      <c r="F4" s="22"/>
      <c r="G4" s="16"/>
    </row>
    <row r="5" spans="1:10" hidden="1" x14ac:dyDescent="0.2">
      <c r="A5" s="76"/>
      <c r="B5" s="77"/>
      <c r="C5" s="77"/>
      <c r="D5" s="77"/>
      <c r="E5" s="120"/>
      <c r="F5" s="120"/>
      <c r="G5" s="120"/>
    </row>
    <row r="6" spans="1:10" ht="33" customHeight="1" x14ac:dyDescent="0.2">
      <c r="A6" s="121" t="s">
        <v>598</v>
      </c>
      <c r="B6" s="121"/>
      <c r="C6" s="121"/>
      <c r="D6" s="121"/>
      <c r="E6" s="121"/>
      <c r="F6" s="121"/>
      <c r="G6" s="121"/>
    </row>
    <row r="7" spans="1:10" ht="13.5" thickBot="1" x14ac:dyDescent="0.25">
      <c r="A7" s="122" t="s">
        <v>112</v>
      </c>
      <c r="B7" s="123"/>
      <c r="C7" s="123"/>
      <c r="D7" s="123"/>
      <c r="E7" s="123"/>
      <c r="F7" s="123"/>
      <c r="G7" s="123"/>
    </row>
    <row r="8" spans="1:10" x14ac:dyDescent="0.2">
      <c r="A8" s="124" t="s">
        <v>113</v>
      </c>
      <c r="B8" s="126" t="s">
        <v>114</v>
      </c>
      <c r="C8" s="128" t="s">
        <v>115</v>
      </c>
      <c r="D8" s="130" t="s">
        <v>116</v>
      </c>
      <c r="E8" s="132" t="s">
        <v>117</v>
      </c>
      <c r="F8" s="134" t="s">
        <v>118</v>
      </c>
      <c r="G8" s="117" t="s">
        <v>119</v>
      </c>
    </row>
    <row r="9" spans="1:10" ht="13.5" thickBot="1" x14ac:dyDescent="0.25">
      <c r="A9" s="125"/>
      <c r="B9" s="127"/>
      <c r="C9" s="129"/>
      <c r="D9" s="131"/>
      <c r="E9" s="133"/>
      <c r="F9" s="135"/>
      <c r="G9" s="118"/>
    </row>
    <row r="10" spans="1:10" s="18" customFormat="1" ht="19.5" customHeight="1" x14ac:dyDescent="0.2">
      <c r="A10" s="26" t="s">
        <v>120</v>
      </c>
      <c r="B10" s="54" t="s">
        <v>121</v>
      </c>
      <c r="C10" s="54" t="s">
        <v>122</v>
      </c>
      <c r="D10" s="54" t="s">
        <v>123</v>
      </c>
      <c r="E10" s="54" t="s">
        <v>121</v>
      </c>
      <c r="F10" s="55">
        <f>F11+F94+F108+F147+F264+F272+F276+F284+F255+F280+F251</f>
        <v>167416312.37</v>
      </c>
      <c r="G10" s="55">
        <f>G11+G94+G108+G147+G264+G272+G276+G284+G255+G280+G251</f>
        <v>159918037.53</v>
      </c>
      <c r="H10" s="24"/>
      <c r="I10" s="24"/>
      <c r="J10" s="74"/>
    </row>
    <row r="11" spans="1:10" s="18" customFormat="1" ht="24.75" customHeight="1" x14ac:dyDescent="0.2">
      <c r="A11" s="33" t="s">
        <v>124</v>
      </c>
      <c r="B11" s="56" t="s">
        <v>125</v>
      </c>
      <c r="C11" s="56" t="s">
        <v>126</v>
      </c>
      <c r="D11" s="56" t="s">
        <v>123</v>
      </c>
      <c r="E11" s="56" t="s">
        <v>121</v>
      </c>
      <c r="F11" s="57">
        <f>F12+F17+F38+F41+F30</f>
        <v>57216467.549999997</v>
      </c>
      <c r="G11" s="57">
        <f>G12+G17+G38+G41+G30</f>
        <v>56689330.769999996</v>
      </c>
      <c r="H11" s="25"/>
      <c r="I11" s="25"/>
      <c r="J11" s="85"/>
    </row>
    <row r="12" spans="1:10" ht="51" customHeight="1" x14ac:dyDescent="0.2">
      <c r="A12" s="28" t="s">
        <v>127</v>
      </c>
      <c r="B12" s="58" t="s">
        <v>125</v>
      </c>
      <c r="C12" s="56" t="s">
        <v>128</v>
      </c>
      <c r="D12" s="58" t="s">
        <v>123</v>
      </c>
      <c r="E12" s="58" t="s">
        <v>121</v>
      </c>
      <c r="F12" s="59">
        <f>F13+F15</f>
        <v>2169063</v>
      </c>
      <c r="G12" s="59">
        <f>G13+G15</f>
        <v>2169063</v>
      </c>
    </row>
    <row r="13" spans="1:10" ht="25.5" hidden="1" x14ac:dyDescent="0.2">
      <c r="A13" s="28" t="s">
        <v>129</v>
      </c>
      <c r="B13" s="58" t="s">
        <v>125</v>
      </c>
      <c r="C13" s="58" t="s">
        <v>128</v>
      </c>
      <c r="D13" s="58" t="s">
        <v>130</v>
      </c>
      <c r="E13" s="58" t="s">
        <v>121</v>
      </c>
      <c r="F13" s="60">
        <f>F14</f>
        <v>0</v>
      </c>
      <c r="G13" s="60">
        <f>G14</f>
        <v>0</v>
      </c>
    </row>
    <row r="14" spans="1:10" ht="69" hidden="1" customHeight="1" x14ac:dyDescent="0.2">
      <c r="A14" s="28" t="s">
        <v>131</v>
      </c>
      <c r="B14" s="58" t="s">
        <v>125</v>
      </c>
      <c r="C14" s="58" t="s">
        <v>128</v>
      </c>
      <c r="D14" s="58" t="s">
        <v>130</v>
      </c>
      <c r="E14" s="58" t="s">
        <v>132</v>
      </c>
      <c r="F14" s="61"/>
      <c r="G14" s="61"/>
    </row>
    <row r="15" spans="1:10" ht="25.5" x14ac:dyDescent="0.2">
      <c r="A15" s="28" t="s">
        <v>133</v>
      </c>
      <c r="B15" s="58" t="s">
        <v>125</v>
      </c>
      <c r="C15" s="58" t="s">
        <v>128</v>
      </c>
      <c r="D15" s="58" t="s">
        <v>134</v>
      </c>
      <c r="E15" s="58" t="s">
        <v>121</v>
      </c>
      <c r="F15" s="60">
        <f>F16</f>
        <v>2169063</v>
      </c>
      <c r="G15" s="60">
        <f>G16</f>
        <v>2169063</v>
      </c>
    </row>
    <row r="16" spans="1:10" ht="75.75" customHeight="1" x14ac:dyDescent="0.2">
      <c r="A16" s="28" t="s">
        <v>131</v>
      </c>
      <c r="B16" s="58" t="s">
        <v>125</v>
      </c>
      <c r="C16" s="58" t="s">
        <v>128</v>
      </c>
      <c r="D16" s="58" t="s">
        <v>134</v>
      </c>
      <c r="E16" s="58" t="s">
        <v>132</v>
      </c>
      <c r="F16" s="82">
        <v>2169063</v>
      </c>
      <c r="G16" s="82">
        <v>2169063</v>
      </c>
    </row>
    <row r="17" spans="1:7" ht="63.75" x14ac:dyDescent="0.2">
      <c r="A17" s="29" t="s">
        <v>135</v>
      </c>
      <c r="B17" s="58" t="s">
        <v>125</v>
      </c>
      <c r="C17" s="56" t="s">
        <v>136</v>
      </c>
      <c r="D17" s="58" t="s">
        <v>123</v>
      </c>
      <c r="E17" s="58" t="s">
        <v>121</v>
      </c>
      <c r="F17" s="60">
        <f>F18+F27</f>
        <v>17807151.59</v>
      </c>
      <c r="G17" s="60">
        <f>G18+G27</f>
        <v>17807151.59</v>
      </c>
    </row>
    <row r="18" spans="1:7" ht="15" x14ac:dyDescent="0.2">
      <c r="A18" s="29" t="s">
        <v>137</v>
      </c>
      <c r="B18" s="58" t="s">
        <v>125</v>
      </c>
      <c r="C18" s="58" t="s">
        <v>136</v>
      </c>
      <c r="D18" s="58" t="s">
        <v>138</v>
      </c>
      <c r="E18" s="58" t="s">
        <v>121</v>
      </c>
      <c r="F18" s="60">
        <f>SUM(F19:F26)</f>
        <v>16758191.959999999</v>
      </c>
      <c r="G18" s="60">
        <f>SUM(G19:G26)</f>
        <v>16758191.959999999</v>
      </c>
    </row>
    <row r="19" spans="1:7" ht="25.5" x14ac:dyDescent="0.2">
      <c r="A19" s="28" t="s">
        <v>139</v>
      </c>
      <c r="B19" s="58" t="s">
        <v>125</v>
      </c>
      <c r="C19" s="58" t="s">
        <v>136</v>
      </c>
      <c r="D19" s="58" t="s">
        <v>138</v>
      </c>
      <c r="E19" s="58" t="s">
        <v>140</v>
      </c>
      <c r="F19" s="83">
        <v>9999236.5</v>
      </c>
      <c r="G19" s="83">
        <v>9999236.5</v>
      </c>
    </row>
    <row r="20" spans="1:7" ht="38.25" x14ac:dyDescent="0.2">
      <c r="A20" s="28" t="s">
        <v>141</v>
      </c>
      <c r="B20" s="58" t="s">
        <v>125</v>
      </c>
      <c r="C20" s="58" t="s">
        <v>136</v>
      </c>
      <c r="D20" s="58" t="s">
        <v>138</v>
      </c>
      <c r="E20" s="58" t="s">
        <v>142</v>
      </c>
      <c r="F20" s="83">
        <v>148250.39000000001</v>
      </c>
      <c r="G20" s="83">
        <v>148250.39000000001</v>
      </c>
    </row>
    <row r="21" spans="1:7" ht="51" x14ac:dyDescent="0.2">
      <c r="A21" s="28" t="s">
        <v>143</v>
      </c>
      <c r="B21" s="58" t="s">
        <v>125</v>
      </c>
      <c r="C21" s="58" t="s">
        <v>136</v>
      </c>
      <c r="D21" s="58" t="s">
        <v>138</v>
      </c>
      <c r="E21" s="58" t="s">
        <v>144</v>
      </c>
      <c r="F21" s="83">
        <v>3007820.92</v>
      </c>
      <c r="G21" s="83">
        <v>3007820.92</v>
      </c>
    </row>
    <row r="22" spans="1:7" ht="38.25" x14ac:dyDescent="0.2">
      <c r="A22" s="28" t="s">
        <v>145</v>
      </c>
      <c r="B22" s="58" t="s">
        <v>125</v>
      </c>
      <c r="C22" s="58" t="s">
        <v>136</v>
      </c>
      <c r="D22" s="58" t="s">
        <v>138</v>
      </c>
      <c r="E22" s="58" t="s">
        <v>146</v>
      </c>
      <c r="F22" s="83">
        <v>2995067.96</v>
      </c>
      <c r="G22" s="83">
        <v>2995067.96</v>
      </c>
    </row>
    <row r="23" spans="1:7" ht="15" x14ac:dyDescent="0.2">
      <c r="A23" s="28" t="s">
        <v>476</v>
      </c>
      <c r="B23" s="58" t="s">
        <v>125</v>
      </c>
      <c r="C23" s="58" t="s">
        <v>136</v>
      </c>
      <c r="D23" s="58" t="s">
        <v>138</v>
      </c>
      <c r="E23" s="58" t="s">
        <v>475</v>
      </c>
      <c r="F23" s="83">
        <v>607816.18999999994</v>
      </c>
      <c r="G23" s="83">
        <v>607816.18999999994</v>
      </c>
    </row>
    <row r="24" spans="1:7" ht="38.25" hidden="1" x14ac:dyDescent="0.2">
      <c r="A24" s="28" t="s">
        <v>522</v>
      </c>
      <c r="B24" s="58" t="s">
        <v>125</v>
      </c>
      <c r="C24" s="58" t="s">
        <v>136</v>
      </c>
      <c r="D24" s="58" t="s">
        <v>138</v>
      </c>
      <c r="E24" s="58" t="s">
        <v>521</v>
      </c>
      <c r="F24" s="83"/>
      <c r="G24" s="83"/>
    </row>
    <row r="25" spans="1:7" ht="38.25" hidden="1" x14ac:dyDescent="0.2">
      <c r="A25" s="28" t="s">
        <v>401</v>
      </c>
      <c r="B25" s="58" t="s">
        <v>125</v>
      </c>
      <c r="C25" s="58" t="s">
        <v>136</v>
      </c>
      <c r="D25" s="58" t="s">
        <v>138</v>
      </c>
      <c r="E25" s="58" t="s">
        <v>186</v>
      </c>
      <c r="F25" s="83"/>
      <c r="G25" s="83"/>
    </row>
    <row r="26" spans="1:7" ht="15" hidden="1" x14ac:dyDescent="0.2">
      <c r="A26" s="28" t="s">
        <v>147</v>
      </c>
      <c r="B26" s="58" t="s">
        <v>125</v>
      </c>
      <c r="C26" s="58" t="s">
        <v>136</v>
      </c>
      <c r="D26" s="58" t="s">
        <v>138</v>
      </c>
      <c r="E26" s="58" t="s">
        <v>148</v>
      </c>
      <c r="F26" s="83"/>
      <c r="G26" s="83"/>
    </row>
    <row r="27" spans="1:7" ht="25.5" x14ac:dyDescent="0.2">
      <c r="A27" s="29" t="s">
        <v>149</v>
      </c>
      <c r="B27" s="58" t="s">
        <v>125</v>
      </c>
      <c r="C27" s="58" t="s">
        <v>136</v>
      </c>
      <c r="D27" s="58" t="s">
        <v>150</v>
      </c>
      <c r="E27" s="58" t="s">
        <v>121</v>
      </c>
      <c r="F27" s="60">
        <f>SUM(F28:F29)</f>
        <v>1048959.6300000001</v>
      </c>
      <c r="G27" s="60">
        <f>SUM(G28:G29)</f>
        <v>1048959.6300000001</v>
      </c>
    </row>
    <row r="28" spans="1:7" ht="25.5" x14ac:dyDescent="0.2">
      <c r="A28" s="28" t="s">
        <v>151</v>
      </c>
      <c r="B28" s="58" t="s">
        <v>125</v>
      </c>
      <c r="C28" s="58" t="s">
        <v>136</v>
      </c>
      <c r="D28" s="58" t="s">
        <v>150</v>
      </c>
      <c r="E28" s="58" t="s">
        <v>140</v>
      </c>
      <c r="F28" s="83">
        <v>813242.31</v>
      </c>
      <c r="G28" s="83">
        <v>813242.31</v>
      </c>
    </row>
    <row r="29" spans="1:7" ht="63.75" x14ac:dyDescent="0.2">
      <c r="A29" s="28" t="s">
        <v>152</v>
      </c>
      <c r="B29" s="58" t="s">
        <v>125</v>
      </c>
      <c r="C29" s="58" t="s">
        <v>136</v>
      </c>
      <c r="D29" s="58" t="s">
        <v>150</v>
      </c>
      <c r="E29" s="58" t="s">
        <v>144</v>
      </c>
      <c r="F29" s="83">
        <v>235717.32</v>
      </c>
      <c r="G29" s="83">
        <v>235717.32</v>
      </c>
    </row>
    <row r="30" spans="1:7" ht="25.5" hidden="1" x14ac:dyDescent="0.2">
      <c r="A30" s="28" t="s">
        <v>461</v>
      </c>
      <c r="B30" s="58" t="s">
        <v>125</v>
      </c>
      <c r="C30" s="56" t="s">
        <v>326</v>
      </c>
      <c r="D30" s="58" t="s">
        <v>123</v>
      </c>
      <c r="E30" s="58" t="s">
        <v>121</v>
      </c>
      <c r="F30" s="61">
        <f>F31</f>
        <v>0</v>
      </c>
      <c r="G30" s="61">
        <f>G31</f>
        <v>0</v>
      </c>
    </row>
    <row r="31" spans="1:7" ht="38.25" hidden="1" x14ac:dyDescent="0.2">
      <c r="A31" s="28" t="s">
        <v>477</v>
      </c>
      <c r="B31" s="58" t="s">
        <v>125</v>
      </c>
      <c r="C31" s="58" t="s">
        <v>326</v>
      </c>
      <c r="D31" s="58" t="s">
        <v>478</v>
      </c>
      <c r="E31" s="58" t="s">
        <v>121</v>
      </c>
      <c r="F31" s="61">
        <f>F32</f>
        <v>0</v>
      </c>
      <c r="G31" s="61">
        <f>G32</f>
        <v>0</v>
      </c>
    </row>
    <row r="32" spans="1:7" ht="38.25" hidden="1" x14ac:dyDescent="0.2">
      <c r="A32" s="28" t="s">
        <v>145</v>
      </c>
      <c r="B32" s="58" t="s">
        <v>125</v>
      </c>
      <c r="C32" s="58" t="s">
        <v>326</v>
      </c>
      <c r="D32" s="58" t="s">
        <v>478</v>
      </c>
      <c r="E32" s="58" t="s">
        <v>146</v>
      </c>
      <c r="F32" s="61"/>
      <c r="G32" s="61">
        <f>F32</f>
        <v>0</v>
      </c>
    </row>
    <row r="33" spans="1:7" ht="15" hidden="1" x14ac:dyDescent="0.2">
      <c r="A33" s="28"/>
      <c r="B33" s="58"/>
      <c r="C33" s="58"/>
      <c r="D33" s="58"/>
      <c r="E33" s="58"/>
      <c r="F33" s="61"/>
      <c r="G33" s="61"/>
    </row>
    <row r="34" spans="1:7" ht="15" hidden="1" x14ac:dyDescent="0.2">
      <c r="A34" s="28"/>
      <c r="B34" s="58"/>
      <c r="C34" s="58"/>
      <c r="D34" s="58"/>
      <c r="E34" s="58"/>
      <c r="F34" s="61"/>
      <c r="G34" s="61"/>
    </row>
    <row r="35" spans="1:7" ht="15" hidden="1" x14ac:dyDescent="0.2">
      <c r="A35" s="28"/>
      <c r="B35" s="58"/>
      <c r="C35" s="58"/>
      <c r="D35" s="58"/>
      <c r="E35" s="58"/>
      <c r="F35" s="61"/>
      <c r="G35" s="61"/>
    </row>
    <row r="36" spans="1:7" ht="15" hidden="1" x14ac:dyDescent="0.2">
      <c r="A36" s="28"/>
      <c r="B36" s="58"/>
      <c r="C36" s="58"/>
      <c r="D36" s="58"/>
      <c r="E36" s="58"/>
      <c r="F36" s="61"/>
      <c r="G36" s="61"/>
    </row>
    <row r="37" spans="1:7" ht="15" hidden="1" x14ac:dyDescent="0.2">
      <c r="A37" s="28"/>
      <c r="B37" s="58"/>
      <c r="C37" s="58"/>
      <c r="D37" s="58"/>
      <c r="E37" s="58"/>
      <c r="F37" s="61"/>
      <c r="G37" s="61"/>
    </row>
    <row r="38" spans="1:7" ht="15" x14ac:dyDescent="0.2">
      <c r="A38" s="29" t="s">
        <v>153</v>
      </c>
      <c r="B38" s="58" t="s">
        <v>125</v>
      </c>
      <c r="C38" s="56" t="s">
        <v>154</v>
      </c>
      <c r="D38" s="58" t="s">
        <v>123</v>
      </c>
      <c r="E38" s="58" t="s">
        <v>121</v>
      </c>
      <c r="F38" s="60">
        <f>F39</f>
        <v>200000</v>
      </c>
      <c r="G38" s="60">
        <f>G39</f>
        <v>0</v>
      </c>
    </row>
    <row r="39" spans="1:7" ht="15" x14ac:dyDescent="0.2">
      <c r="A39" s="29" t="s">
        <v>156</v>
      </c>
      <c r="B39" s="58" t="s">
        <v>125</v>
      </c>
      <c r="C39" s="58" t="s">
        <v>154</v>
      </c>
      <c r="D39" s="58" t="s">
        <v>442</v>
      </c>
      <c r="E39" s="58" t="s">
        <v>121</v>
      </c>
      <c r="F39" s="60">
        <f>F40</f>
        <v>200000</v>
      </c>
      <c r="G39" s="60">
        <f>G40</f>
        <v>0</v>
      </c>
    </row>
    <row r="40" spans="1:7" ht="15" x14ac:dyDescent="0.2">
      <c r="A40" s="29" t="s">
        <v>156</v>
      </c>
      <c r="B40" s="58" t="s">
        <v>125</v>
      </c>
      <c r="C40" s="58" t="s">
        <v>154</v>
      </c>
      <c r="D40" s="58" t="s">
        <v>442</v>
      </c>
      <c r="E40" s="58" t="s">
        <v>157</v>
      </c>
      <c r="F40" s="83">
        <v>200000</v>
      </c>
      <c r="G40" s="60">
        <v>0</v>
      </c>
    </row>
    <row r="41" spans="1:7" ht="15" x14ac:dyDescent="0.2">
      <c r="A41" s="29" t="s">
        <v>158</v>
      </c>
      <c r="B41" s="58" t="s">
        <v>125</v>
      </c>
      <c r="C41" s="56" t="s">
        <v>159</v>
      </c>
      <c r="D41" s="58" t="s">
        <v>123</v>
      </c>
      <c r="E41" s="58" t="s">
        <v>121</v>
      </c>
      <c r="F41" s="60">
        <f>F42+F47+F48+F50+F52+F54+F56+F59+F61+F74+F86+F91+F89+F64</f>
        <v>37040252.959999993</v>
      </c>
      <c r="G41" s="60">
        <f>G42+G47+G48+G50+G52+G54+G56+G59+G61+G74+G86+G91+G89+G64</f>
        <v>36713116.179999992</v>
      </c>
    </row>
    <row r="42" spans="1:7" ht="51" x14ac:dyDescent="0.2">
      <c r="A42" s="29" t="s">
        <v>160</v>
      </c>
      <c r="B42" s="58" t="s">
        <v>125</v>
      </c>
      <c r="C42" s="58" t="s">
        <v>159</v>
      </c>
      <c r="D42" s="58" t="s">
        <v>161</v>
      </c>
      <c r="E42" s="58" t="s">
        <v>121</v>
      </c>
      <c r="F42" s="59">
        <f>SUM(F43:F45)</f>
        <v>19399035.149999999</v>
      </c>
      <c r="G42" s="59">
        <f>SUM(G43:G45)</f>
        <v>19399035.149999999</v>
      </c>
    </row>
    <row r="43" spans="1:7" ht="25.5" x14ac:dyDescent="0.2">
      <c r="A43" s="28" t="s">
        <v>151</v>
      </c>
      <c r="B43" s="58" t="s">
        <v>125</v>
      </c>
      <c r="C43" s="58" t="s">
        <v>159</v>
      </c>
      <c r="D43" s="58" t="s">
        <v>161</v>
      </c>
      <c r="E43" s="58" t="s">
        <v>140</v>
      </c>
      <c r="F43" s="82">
        <v>14926526.310000001</v>
      </c>
      <c r="G43" s="82">
        <v>14926526.310000001</v>
      </c>
    </row>
    <row r="44" spans="1:7" ht="38.25" hidden="1" x14ac:dyDescent="0.2">
      <c r="A44" s="28" t="s">
        <v>523</v>
      </c>
      <c r="B44" s="58" t="s">
        <v>125</v>
      </c>
      <c r="C44" s="58" t="s">
        <v>159</v>
      </c>
      <c r="D44" s="58" t="s">
        <v>161</v>
      </c>
      <c r="E44" s="58" t="s">
        <v>142</v>
      </c>
      <c r="F44" s="82"/>
      <c r="G44" s="82"/>
    </row>
    <row r="45" spans="1:7" ht="63.75" x14ac:dyDescent="0.2">
      <c r="A45" s="28" t="s">
        <v>152</v>
      </c>
      <c r="B45" s="58" t="s">
        <v>125</v>
      </c>
      <c r="C45" s="58" t="s">
        <v>159</v>
      </c>
      <c r="D45" s="58" t="s">
        <v>161</v>
      </c>
      <c r="E45" s="58" t="s">
        <v>144</v>
      </c>
      <c r="F45" s="82">
        <v>4472508.84</v>
      </c>
      <c r="G45" s="82">
        <v>4472508.84</v>
      </c>
    </row>
    <row r="46" spans="1:7" ht="38.25" x14ac:dyDescent="0.2">
      <c r="A46" s="29" t="s">
        <v>162</v>
      </c>
      <c r="B46" s="58" t="s">
        <v>125</v>
      </c>
      <c r="C46" s="58" t="s">
        <v>159</v>
      </c>
      <c r="D46" s="58" t="s">
        <v>163</v>
      </c>
      <c r="E46" s="58" t="s">
        <v>121</v>
      </c>
      <c r="F46" s="59">
        <f>F47</f>
        <v>2142333.87</v>
      </c>
      <c r="G46" s="59">
        <f>G47</f>
        <v>2142333.87</v>
      </c>
    </row>
    <row r="47" spans="1:7" ht="38.25" x14ac:dyDescent="0.2">
      <c r="A47" s="28" t="s">
        <v>164</v>
      </c>
      <c r="B47" s="58" t="s">
        <v>125</v>
      </c>
      <c r="C47" s="58" t="s">
        <v>159</v>
      </c>
      <c r="D47" s="58" t="s">
        <v>163</v>
      </c>
      <c r="E47" s="58" t="s">
        <v>146</v>
      </c>
      <c r="F47" s="82">
        <v>2142333.87</v>
      </c>
      <c r="G47" s="82">
        <v>2142333.87</v>
      </c>
    </row>
    <row r="48" spans="1:7" ht="38.25" hidden="1" x14ac:dyDescent="0.2">
      <c r="A48" s="28" t="s">
        <v>477</v>
      </c>
      <c r="B48" s="58" t="s">
        <v>125</v>
      </c>
      <c r="C48" s="58" t="s">
        <v>159</v>
      </c>
      <c r="D48" s="58" t="s">
        <v>479</v>
      </c>
      <c r="E48" s="58" t="s">
        <v>121</v>
      </c>
      <c r="F48" s="59">
        <f>F49</f>
        <v>0</v>
      </c>
      <c r="G48" s="59">
        <f>G49</f>
        <v>0</v>
      </c>
    </row>
    <row r="49" spans="1:7" ht="38.25" hidden="1" x14ac:dyDescent="0.2">
      <c r="A49" s="28" t="s">
        <v>164</v>
      </c>
      <c r="B49" s="58" t="s">
        <v>125</v>
      </c>
      <c r="C49" s="58" t="s">
        <v>159</v>
      </c>
      <c r="D49" s="58" t="s">
        <v>479</v>
      </c>
      <c r="E49" s="58" t="s">
        <v>146</v>
      </c>
      <c r="F49" s="61"/>
      <c r="G49" s="61">
        <f>F49</f>
        <v>0</v>
      </c>
    </row>
    <row r="50" spans="1:7" ht="38.25" hidden="1" x14ac:dyDescent="0.2">
      <c r="A50" s="28" t="s">
        <v>481</v>
      </c>
      <c r="B50" s="58" t="s">
        <v>125</v>
      </c>
      <c r="C50" s="58" t="s">
        <v>159</v>
      </c>
      <c r="D50" s="58" t="s">
        <v>480</v>
      </c>
      <c r="E50" s="58" t="s">
        <v>121</v>
      </c>
      <c r="F50" s="61">
        <f>F51</f>
        <v>0</v>
      </c>
      <c r="G50" s="61">
        <f>G51</f>
        <v>0</v>
      </c>
    </row>
    <row r="51" spans="1:7" ht="38.25" hidden="1" x14ac:dyDescent="0.2">
      <c r="A51" s="28" t="s">
        <v>164</v>
      </c>
      <c r="B51" s="58" t="s">
        <v>125</v>
      </c>
      <c r="C51" s="58" t="s">
        <v>159</v>
      </c>
      <c r="D51" s="58" t="s">
        <v>480</v>
      </c>
      <c r="E51" s="58" t="s">
        <v>146</v>
      </c>
      <c r="F51" s="61"/>
      <c r="G51" s="61">
        <f>F51</f>
        <v>0</v>
      </c>
    </row>
    <row r="52" spans="1:7" ht="25.5" x14ac:dyDescent="0.2">
      <c r="A52" s="29" t="s">
        <v>166</v>
      </c>
      <c r="B52" s="58" t="s">
        <v>125</v>
      </c>
      <c r="C52" s="58" t="s">
        <v>159</v>
      </c>
      <c r="D52" s="58" t="s">
        <v>167</v>
      </c>
      <c r="E52" s="58" t="s">
        <v>121</v>
      </c>
      <c r="F52" s="59">
        <f>F53</f>
        <v>20000</v>
      </c>
      <c r="G52" s="59">
        <f>G53</f>
        <v>20000</v>
      </c>
    </row>
    <row r="53" spans="1:7" ht="38.25" x14ac:dyDescent="0.2">
      <c r="A53" s="28" t="s">
        <v>164</v>
      </c>
      <c r="B53" s="58" t="s">
        <v>125</v>
      </c>
      <c r="C53" s="58" t="s">
        <v>159</v>
      </c>
      <c r="D53" s="58" t="s">
        <v>167</v>
      </c>
      <c r="E53" s="58" t="s">
        <v>146</v>
      </c>
      <c r="F53" s="82">
        <v>20000</v>
      </c>
      <c r="G53" s="82">
        <v>20000</v>
      </c>
    </row>
    <row r="54" spans="1:7" ht="25.5" hidden="1" x14ac:dyDescent="0.2">
      <c r="A54" s="28" t="s">
        <v>482</v>
      </c>
      <c r="B54" s="58" t="s">
        <v>125</v>
      </c>
      <c r="C54" s="58" t="s">
        <v>159</v>
      </c>
      <c r="D54" s="58" t="s">
        <v>483</v>
      </c>
      <c r="E54" s="58" t="s">
        <v>121</v>
      </c>
      <c r="F54" s="61">
        <f>F55</f>
        <v>0</v>
      </c>
      <c r="G54" s="61">
        <f>G55</f>
        <v>0</v>
      </c>
    </row>
    <row r="55" spans="1:7" ht="38.25" hidden="1" x14ac:dyDescent="0.2">
      <c r="A55" s="28" t="s">
        <v>164</v>
      </c>
      <c r="B55" s="58" t="s">
        <v>125</v>
      </c>
      <c r="C55" s="58" t="s">
        <v>159</v>
      </c>
      <c r="D55" s="58" t="s">
        <v>483</v>
      </c>
      <c r="E55" s="58" t="s">
        <v>146</v>
      </c>
      <c r="F55" s="61"/>
      <c r="G55" s="61">
        <f>F55</f>
        <v>0</v>
      </c>
    </row>
    <row r="56" spans="1:7" ht="25.5" x14ac:dyDescent="0.2">
      <c r="A56" s="29" t="s">
        <v>168</v>
      </c>
      <c r="B56" s="58" t="s">
        <v>125</v>
      </c>
      <c r="C56" s="58" t="s">
        <v>159</v>
      </c>
      <c r="D56" s="58" t="s">
        <v>169</v>
      </c>
      <c r="E56" s="58" t="s">
        <v>121</v>
      </c>
      <c r="F56" s="59">
        <f>F57+F58</f>
        <v>93100</v>
      </c>
      <c r="G56" s="59">
        <f>G57+G58</f>
        <v>93100</v>
      </c>
    </row>
    <row r="57" spans="1:7" ht="38.25" x14ac:dyDescent="0.2">
      <c r="A57" s="28" t="s">
        <v>164</v>
      </c>
      <c r="B57" s="58" t="s">
        <v>125</v>
      </c>
      <c r="C57" s="58" t="s">
        <v>159</v>
      </c>
      <c r="D57" s="58" t="s">
        <v>169</v>
      </c>
      <c r="E57" s="58" t="s">
        <v>146</v>
      </c>
      <c r="F57" s="82">
        <v>93100</v>
      </c>
      <c r="G57" s="82">
        <v>93100</v>
      </c>
    </row>
    <row r="58" spans="1:7" ht="15" hidden="1" x14ac:dyDescent="0.2">
      <c r="A58" s="28" t="s">
        <v>476</v>
      </c>
      <c r="B58" s="58" t="s">
        <v>125</v>
      </c>
      <c r="C58" s="58" t="s">
        <v>159</v>
      </c>
      <c r="D58" s="58" t="s">
        <v>169</v>
      </c>
      <c r="E58" s="58" t="s">
        <v>475</v>
      </c>
      <c r="F58" s="82"/>
      <c r="G58" s="82"/>
    </row>
    <row r="59" spans="1:7" ht="25.5" x14ac:dyDescent="0.2">
      <c r="A59" s="29" t="s">
        <v>170</v>
      </c>
      <c r="B59" s="58" t="s">
        <v>125</v>
      </c>
      <c r="C59" s="58" t="s">
        <v>159</v>
      </c>
      <c r="D59" s="58" t="s">
        <v>171</v>
      </c>
      <c r="E59" s="58" t="s">
        <v>121</v>
      </c>
      <c r="F59" s="59">
        <f>F60</f>
        <v>1498096.4</v>
      </c>
      <c r="G59" s="59">
        <f>G60</f>
        <v>1498096.4</v>
      </c>
    </row>
    <row r="60" spans="1:7" ht="38.25" x14ac:dyDescent="0.2">
      <c r="A60" s="28" t="s">
        <v>164</v>
      </c>
      <c r="B60" s="58" t="s">
        <v>125</v>
      </c>
      <c r="C60" s="58" t="s">
        <v>159</v>
      </c>
      <c r="D60" s="58" t="s">
        <v>171</v>
      </c>
      <c r="E60" s="58" t="s">
        <v>146</v>
      </c>
      <c r="F60" s="82">
        <v>1498096.4</v>
      </c>
      <c r="G60" s="82">
        <v>1498096.4</v>
      </c>
    </row>
    <row r="61" spans="1:7" ht="15" x14ac:dyDescent="0.2">
      <c r="A61" s="29" t="s">
        <v>172</v>
      </c>
      <c r="B61" s="58" t="s">
        <v>125</v>
      </c>
      <c r="C61" s="58" t="s">
        <v>159</v>
      </c>
      <c r="D61" s="58" t="s">
        <v>173</v>
      </c>
      <c r="E61" s="58" t="s">
        <v>121</v>
      </c>
      <c r="F61" s="59">
        <f>F62+F63</f>
        <v>2993359.64</v>
      </c>
      <c r="G61" s="59">
        <f>G62+G63</f>
        <v>2860459.64</v>
      </c>
    </row>
    <row r="62" spans="1:7" ht="38.25" x14ac:dyDescent="0.2">
      <c r="A62" s="28" t="s">
        <v>164</v>
      </c>
      <c r="B62" s="58" t="s">
        <v>125</v>
      </c>
      <c r="C62" s="58" t="s">
        <v>159</v>
      </c>
      <c r="D62" s="58" t="s">
        <v>173</v>
      </c>
      <c r="E62" s="58" t="s">
        <v>146</v>
      </c>
      <c r="F62" s="82">
        <v>2993359.64</v>
      </c>
      <c r="G62" s="82">
        <v>2860459.64</v>
      </c>
    </row>
    <row r="63" spans="1:7" ht="15" hidden="1" x14ac:dyDescent="0.2">
      <c r="A63" s="28" t="s">
        <v>174</v>
      </c>
      <c r="B63" s="58" t="s">
        <v>125</v>
      </c>
      <c r="C63" s="58" t="s">
        <v>159</v>
      </c>
      <c r="D63" s="58" t="s">
        <v>173</v>
      </c>
      <c r="E63" s="58" t="s">
        <v>148</v>
      </c>
      <c r="F63" s="61"/>
      <c r="G63" s="61"/>
    </row>
    <row r="64" spans="1:7" ht="38.25" hidden="1" x14ac:dyDescent="0.2">
      <c r="A64" s="28" t="s">
        <v>558</v>
      </c>
      <c r="B64" s="58" t="s">
        <v>125</v>
      </c>
      <c r="C64" s="58" t="s">
        <v>159</v>
      </c>
      <c r="D64" s="58" t="s">
        <v>557</v>
      </c>
      <c r="E64" s="58" t="s">
        <v>121</v>
      </c>
      <c r="F64" s="61">
        <f>SUM(F65:F67)</f>
        <v>0</v>
      </c>
      <c r="G64" s="61">
        <f>SUM(G65:G67)</f>
        <v>0</v>
      </c>
    </row>
    <row r="65" spans="1:7" ht="25.5" hidden="1" x14ac:dyDescent="0.2">
      <c r="A65" s="28" t="s">
        <v>151</v>
      </c>
      <c r="B65" s="58" t="s">
        <v>125</v>
      </c>
      <c r="C65" s="58" t="s">
        <v>159</v>
      </c>
      <c r="D65" s="58" t="s">
        <v>557</v>
      </c>
      <c r="E65" s="58" t="s">
        <v>140</v>
      </c>
      <c r="F65" s="82"/>
      <c r="G65" s="82">
        <f>F65</f>
        <v>0</v>
      </c>
    </row>
    <row r="66" spans="1:7" ht="63.75" hidden="1" x14ac:dyDescent="0.2">
      <c r="A66" s="28" t="s">
        <v>152</v>
      </c>
      <c r="B66" s="58" t="s">
        <v>125</v>
      </c>
      <c r="C66" s="58" t="s">
        <v>159</v>
      </c>
      <c r="D66" s="58" t="s">
        <v>557</v>
      </c>
      <c r="E66" s="58" t="s">
        <v>144</v>
      </c>
      <c r="F66" s="82"/>
      <c r="G66" s="82">
        <f t="shared" ref="G66:G67" si="0">F66</f>
        <v>0</v>
      </c>
    </row>
    <row r="67" spans="1:7" ht="38.25" hidden="1" x14ac:dyDescent="0.2">
      <c r="A67" s="28" t="s">
        <v>164</v>
      </c>
      <c r="B67" s="58" t="s">
        <v>125</v>
      </c>
      <c r="C67" s="58" t="s">
        <v>159</v>
      </c>
      <c r="D67" s="58" t="s">
        <v>557</v>
      </c>
      <c r="E67" s="58" t="s">
        <v>146</v>
      </c>
      <c r="F67" s="82"/>
      <c r="G67" s="82">
        <f t="shared" si="0"/>
        <v>0</v>
      </c>
    </row>
    <row r="68" spans="1:7" ht="15" hidden="1" x14ac:dyDescent="0.2">
      <c r="A68" s="29" t="s">
        <v>175</v>
      </c>
      <c r="B68" s="58" t="s">
        <v>125</v>
      </c>
      <c r="C68" s="58" t="s">
        <v>159</v>
      </c>
      <c r="D68" s="58" t="s">
        <v>176</v>
      </c>
      <c r="E68" s="58" t="s">
        <v>121</v>
      </c>
      <c r="F68" s="59">
        <f>F69</f>
        <v>0</v>
      </c>
      <c r="G68" s="59">
        <f>G69</f>
        <v>0</v>
      </c>
    </row>
    <row r="69" spans="1:7" ht="38.25" hidden="1" x14ac:dyDescent="0.2">
      <c r="A69" s="28" t="s">
        <v>164</v>
      </c>
      <c r="B69" s="58" t="s">
        <v>125</v>
      </c>
      <c r="C69" s="58" t="s">
        <v>159</v>
      </c>
      <c r="D69" s="58" t="s">
        <v>176</v>
      </c>
      <c r="E69" s="58" t="s">
        <v>146</v>
      </c>
      <c r="F69" s="61"/>
      <c r="G69" s="61"/>
    </row>
    <row r="70" spans="1:7" ht="25.5" hidden="1" x14ac:dyDescent="0.2">
      <c r="A70" s="29" t="s">
        <v>177</v>
      </c>
      <c r="B70" s="58" t="s">
        <v>125</v>
      </c>
      <c r="C70" s="58" t="s">
        <v>159</v>
      </c>
      <c r="D70" s="58" t="s">
        <v>178</v>
      </c>
      <c r="E70" s="58" t="s">
        <v>121</v>
      </c>
      <c r="F70" s="59">
        <f>F71</f>
        <v>0</v>
      </c>
      <c r="G70" s="59">
        <f>G71</f>
        <v>0</v>
      </c>
    </row>
    <row r="71" spans="1:7" ht="38.25" hidden="1" x14ac:dyDescent="0.2">
      <c r="A71" s="28" t="s">
        <v>164</v>
      </c>
      <c r="B71" s="58" t="s">
        <v>125</v>
      </c>
      <c r="C71" s="58" t="s">
        <v>159</v>
      </c>
      <c r="D71" s="58" t="s">
        <v>178</v>
      </c>
      <c r="E71" s="58" t="s">
        <v>146</v>
      </c>
      <c r="F71" s="61"/>
      <c r="G71" s="61"/>
    </row>
    <row r="72" spans="1:7" ht="38.25" hidden="1" x14ac:dyDescent="0.2">
      <c r="A72" s="29" t="s">
        <v>179</v>
      </c>
      <c r="B72" s="58" t="s">
        <v>125</v>
      </c>
      <c r="C72" s="58" t="s">
        <v>159</v>
      </c>
      <c r="D72" s="58" t="s">
        <v>180</v>
      </c>
      <c r="E72" s="58" t="s">
        <v>121</v>
      </c>
      <c r="F72" s="59">
        <f>F73</f>
        <v>0</v>
      </c>
      <c r="G72" s="59">
        <f>G73</f>
        <v>0</v>
      </c>
    </row>
    <row r="73" spans="1:7" ht="38.25" hidden="1" x14ac:dyDescent="0.2">
      <c r="A73" s="28" t="s">
        <v>164</v>
      </c>
      <c r="B73" s="58" t="s">
        <v>125</v>
      </c>
      <c r="C73" s="58" t="s">
        <v>159</v>
      </c>
      <c r="D73" s="58" t="s">
        <v>180</v>
      </c>
      <c r="E73" s="58" t="s">
        <v>146</v>
      </c>
      <c r="F73" s="61"/>
      <c r="G73" s="61"/>
    </row>
    <row r="74" spans="1:7" ht="25.5" x14ac:dyDescent="0.2">
      <c r="A74" s="29" t="s">
        <v>181</v>
      </c>
      <c r="B74" s="58" t="s">
        <v>125</v>
      </c>
      <c r="C74" s="58" t="s">
        <v>159</v>
      </c>
      <c r="D74" s="58" t="s">
        <v>182</v>
      </c>
      <c r="E74" s="58" t="s">
        <v>121</v>
      </c>
      <c r="F74" s="59">
        <f>SUM(F75:F85)</f>
        <v>4213108.29</v>
      </c>
      <c r="G74" s="59">
        <f>SUM(G75:G85)</f>
        <v>4020579.54</v>
      </c>
    </row>
    <row r="75" spans="1:7" ht="25.5" hidden="1" x14ac:dyDescent="0.2">
      <c r="A75" s="28" t="s">
        <v>289</v>
      </c>
      <c r="B75" s="58" t="s">
        <v>125</v>
      </c>
      <c r="C75" s="58" t="s">
        <v>159</v>
      </c>
      <c r="D75" s="58" t="s">
        <v>182</v>
      </c>
      <c r="E75" s="58" t="s">
        <v>290</v>
      </c>
      <c r="F75" s="61"/>
      <c r="G75" s="61"/>
    </row>
    <row r="76" spans="1:7" ht="38.25" hidden="1" x14ac:dyDescent="0.2">
      <c r="A76" s="28" t="s">
        <v>141</v>
      </c>
      <c r="B76" s="58" t="s">
        <v>125</v>
      </c>
      <c r="C76" s="58" t="s">
        <v>159</v>
      </c>
      <c r="D76" s="58" t="s">
        <v>182</v>
      </c>
      <c r="E76" s="58" t="s">
        <v>142</v>
      </c>
      <c r="F76" s="61"/>
      <c r="G76" s="61"/>
    </row>
    <row r="77" spans="1:7" ht="38.25" x14ac:dyDescent="0.2">
      <c r="A77" s="28" t="s">
        <v>164</v>
      </c>
      <c r="B77" s="58" t="s">
        <v>125</v>
      </c>
      <c r="C77" s="58" t="s">
        <v>159</v>
      </c>
      <c r="D77" s="58" t="s">
        <v>182</v>
      </c>
      <c r="E77" s="58" t="s">
        <v>146</v>
      </c>
      <c r="F77" s="82">
        <v>2528836.9700000002</v>
      </c>
      <c r="G77" s="82">
        <v>2336308.2200000002</v>
      </c>
    </row>
    <row r="78" spans="1:7" ht="15" x14ac:dyDescent="0.2">
      <c r="A78" s="28" t="s">
        <v>476</v>
      </c>
      <c r="B78" s="58" t="s">
        <v>125</v>
      </c>
      <c r="C78" s="58" t="s">
        <v>159</v>
      </c>
      <c r="D78" s="58" t="s">
        <v>182</v>
      </c>
      <c r="E78" s="58" t="s">
        <v>475</v>
      </c>
      <c r="F78" s="82">
        <v>335008.23</v>
      </c>
      <c r="G78" s="82">
        <v>335008.23</v>
      </c>
    </row>
    <row r="79" spans="1:7" ht="15" x14ac:dyDescent="0.2">
      <c r="A79" s="28" t="s">
        <v>600</v>
      </c>
      <c r="B79" s="58" t="s">
        <v>125</v>
      </c>
      <c r="C79" s="58" t="s">
        <v>159</v>
      </c>
      <c r="D79" s="58" t="s">
        <v>182</v>
      </c>
      <c r="E79" s="58" t="s">
        <v>599</v>
      </c>
      <c r="F79" s="82">
        <v>310000</v>
      </c>
      <c r="G79" s="82">
        <v>310000</v>
      </c>
    </row>
    <row r="80" spans="1:7" ht="25.5" x14ac:dyDescent="0.2">
      <c r="A80" s="28" t="s">
        <v>437</v>
      </c>
      <c r="B80" s="58" t="s">
        <v>125</v>
      </c>
      <c r="C80" s="58" t="s">
        <v>159</v>
      </c>
      <c r="D80" s="58" t="s">
        <v>182</v>
      </c>
      <c r="E80" s="58" t="s">
        <v>436</v>
      </c>
      <c r="F80" s="82">
        <v>100000</v>
      </c>
      <c r="G80" s="82">
        <f t="shared" ref="G80:G84" si="1">F80</f>
        <v>100000</v>
      </c>
    </row>
    <row r="81" spans="1:7" ht="63.75" hidden="1" x14ac:dyDescent="0.2">
      <c r="A81" s="28" t="s">
        <v>439</v>
      </c>
      <c r="B81" s="58" t="s">
        <v>125</v>
      </c>
      <c r="C81" s="58" t="s">
        <v>159</v>
      </c>
      <c r="D81" s="58" t="s">
        <v>182</v>
      </c>
      <c r="E81" s="58" t="s">
        <v>438</v>
      </c>
      <c r="F81" s="82"/>
      <c r="G81" s="82">
        <f t="shared" si="1"/>
        <v>0</v>
      </c>
    </row>
    <row r="82" spans="1:7" ht="38.25" x14ac:dyDescent="0.2">
      <c r="A82" s="28" t="s">
        <v>185</v>
      </c>
      <c r="B82" s="58" t="s">
        <v>125</v>
      </c>
      <c r="C82" s="58" t="s">
        <v>159</v>
      </c>
      <c r="D82" s="58" t="s">
        <v>182</v>
      </c>
      <c r="E82" s="58" t="s">
        <v>186</v>
      </c>
      <c r="F82" s="82">
        <v>754167.72</v>
      </c>
      <c r="G82" s="82">
        <f t="shared" si="1"/>
        <v>754167.72</v>
      </c>
    </row>
    <row r="83" spans="1:7" ht="15" hidden="1" x14ac:dyDescent="0.2">
      <c r="A83" s="28" t="s">
        <v>441</v>
      </c>
      <c r="B83" s="58" t="s">
        <v>125</v>
      </c>
      <c r="C83" s="58" t="s">
        <v>159</v>
      </c>
      <c r="D83" s="58" t="s">
        <v>182</v>
      </c>
      <c r="E83" s="58" t="s">
        <v>440</v>
      </c>
      <c r="F83" s="82"/>
      <c r="G83" s="82">
        <f t="shared" si="1"/>
        <v>0</v>
      </c>
    </row>
    <row r="84" spans="1:7" ht="15" x14ac:dyDescent="0.2">
      <c r="A84" s="28" t="s">
        <v>187</v>
      </c>
      <c r="B84" s="58" t="s">
        <v>125</v>
      </c>
      <c r="C84" s="58" t="s">
        <v>159</v>
      </c>
      <c r="D84" s="58" t="s">
        <v>182</v>
      </c>
      <c r="E84" s="58" t="s">
        <v>148</v>
      </c>
      <c r="F84" s="82">
        <v>185095.37</v>
      </c>
      <c r="G84" s="82">
        <f t="shared" si="1"/>
        <v>185095.37</v>
      </c>
    </row>
    <row r="85" spans="1:7" ht="15" hidden="1" x14ac:dyDescent="0.2">
      <c r="A85" s="28" t="s">
        <v>292</v>
      </c>
      <c r="B85" s="58" t="s">
        <v>125</v>
      </c>
      <c r="C85" s="58" t="s">
        <v>159</v>
      </c>
      <c r="D85" s="58" t="s">
        <v>182</v>
      </c>
      <c r="E85" s="58" t="s">
        <v>291</v>
      </c>
      <c r="F85" s="61"/>
      <c r="G85" s="61"/>
    </row>
    <row r="86" spans="1:7" ht="38.25" x14ac:dyDescent="0.2">
      <c r="A86" s="29" t="s">
        <v>487</v>
      </c>
      <c r="B86" s="58" t="s">
        <v>125</v>
      </c>
      <c r="C86" s="58" t="s">
        <v>159</v>
      </c>
      <c r="D86" s="58" t="s">
        <v>484</v>
      </c>
      <c r="E86" s="58" t="s">
        <v>121</v>
      </c>
      <c r="F86" s="59">
        <f>F87+F88</f>
        <v>6165627.6099999994</v>
      </c>
      <c r="G86" s="59">
        <f>G87+G88</f>
        <v>6165627.6099999994</v>
      </c>
    </row>
    <row r="87" spans="1:7" ht="15" x14ac:dyDescent="0.2">
      <c r="A87" s="28" t="s">
        <v>486</v>
      </c>
      <c r="B87" s="58" t="s">
        <v>125</v>
      </c>
      <c r="C87" s="58" t="s">
        <v>159</v>
      </c>
      <c r="D87" s="58" t="s">
        <v>484</v>
      </c>
      <c r="E87" s="58" t="s">
        <v>485</v>
      </c>
      <c r="F87" s="82">
        <v>4724362.05</v>
      </c>
      <c r="G87" s="82">
        <f>F87</f>
        <v>4724362.05</v>
      </c>
    </row>
    <row r="88" spans="1:7" ht="15" x14ac:dyDescent="0.2">
      <c r="A88" s="28" t="s">
        <v>602</v>
      </c>
      <c r="B88" s="58" t="s">
        <v>125</v>
      </c>
      <c r="C88" s="58" t="s">
        <v>159</v>
      </c>
      <c r="D88" s="58" t="s">
        <v>484</v>
      </c>
      <c r="E88" s="58" t="s">
        <v>601</v>
      </c>
      <c r="F88" s="82">
        <v>1441265.56</v>
      </c>
      <c r="G88" s="82">
        <v>1441265.56</v>
      </c>
    </row>
    <row r="89" spans="1:7" ht="38.25" hidden="1" x14ac:dyDescent="0.2">
      <c r="A89" s="28" t="s">
        <v>525</v>
      </c>
      <c r="B89" s="58" t="s">
        <v>125</v>
      </c>
      <c r="C89" s="58" t="s">
        <v>159</v>
      </c>
      <c r="D89" s="58" t="s">
        <v>524</v>
      </c>
      <c r="E89" s="58" t="s">
        <v>121</v>
      </c>
      <c r="F89" s="61">
        <f>F90</f>
        <v>0</v>
      </c>
      <c r="G89" s="61">
        <f>G90</f>
        <v>0</v>
      </c>
    </row>
    <row r="90" spans="1:7" ht="38.25" hidden="1" x14ac:dyDescent="0.2">
      <c r="A90" s="28" t="s">
        <v>164</v>
      </c>
      <c r="B90" s="58" t="s">
        <v>125</v>
      </c>
      <c r="C90" s="58" t="s">
        <v>159</v>
      </c>
      <c r="D90" s="58" t="s">
        <v>524</v>
      </c>
      <c r="E90" s="58" t="s">
        <v>146</v>
      </c>
      <c r="F90" s="61"/>
      <c r="G90" s="61">
        <f>F90</f>
        <v>0</v>
      </c>
    </row>
    <row r="91" spans="1:7" ht="38.25" x14ac:dyDescent="0.2">
      <c r="A91" s="28" t="s">
        <v>488</v>
      </c>
      <c r="B91" s="58" t="s">
        <v>125</v>
      </c>
      <c r="C91" s="58" t="s">
        <v>159</v>
      </c>
      <c r="D91" s="58" t="s">
        <v>188</v>
      </c>
      <c r="E91" s="58" t="s">
        <v>121</v>
      </c>
      <c r="F91" s="61">
        <f>F92+F93</f>
        <v>515592</v>
      </c>
      <c r="G91" s="61">
        <f>G92+G93</f>
        <v>513883.97</v>
      </c>
    </row>
    <row r="92" spans="1:7" ht="25.5" x14ac:dyDescent="0.2">
      <c r="A92" s="28" t="s">
        <v>151</v>
      </c>
      <c r="B92" s="58" t="s">
        <v>125</v>
      </c>
      <c r="C92" s="58" t="s">
        <v>159</v>
      </c>
      <c r="D92" s="58" t="s">
        <v>188</v>
      </c>
      <c r="E92" s="58" t="s">
        <v>140</v>
      </c>
      <c r="F92" s="82">
        <v>396000</v>
      </c>
      <c r="G92" s="82">
        <f>F92</f>
        <v>396000</v>
      </c>
    </row>
    <row r="93" spans="1:7" ht="63.75" x14ac:dyDescent="0.2">
      <c r="A93" s="28" t="s">
        <v>152</v>
      </c>
      <c r="B93" s="58" t="s">
        <v>125</v>
      </c>
      <c r="C93" s="58" t="s">
        <v>159</v>
      </c>
      <c r="D93" s="58" t="s">
        <v>188</v>
      </c>
      <c r="E93" s="58" t="s">
        <v>144</v>
      </c>
      <c r="F93" s="82">
        <v>119592</v>
      </c>
      <c r="G93" s="82">
        <v>117883.97</v>
      </c>
    </row>
    <row r="94" spans="1:7" s="18" customFormat="1" ht="38.25" x14ac:dyDescent="0.2">
      <c r="A94" s="27" t="s">
        <v>189</v>
      </c>
      <c r="B94" s="56" t="s">
        <v>125</v>
      </c>
      <c r="C94" s="56" t="s">
        <v>190</v>
      </c>
      <c r="D94" s="56" t="s">
        <v>123</v>
      </c>
      <c r="E94" s="56" t="s">
        <v>121</v>
      </c>
      <c r="F94" s="57">
        <f>F95</f>
        <v>1046500</v>
      </c>
      <c r="G94" s="57">
        <f>G95</f>
        <v>1046500</v>
      </c>
    </row>
    <row r="95" spans="1:7" ht="51" x14ac:dyDescent="0.2">
      <c r="A95" s="28" t="s">
        <v>490</v>
      </c>
      <c r="B95" s="58" t="s">
        <v>125</v>
      </c>
      <c r="C95" s="56" t="s">
        <v>489</v>
      </c>
      <c r="D95" s="58" t="s">
        <v>123</v>
      </c>
      <c r="E95" s="58" t="s">
        <v>121</v>
      </c>
      <c r="F95" s="60">
        <f>F98+F101+F104+F96+F106</f>
        <v>1046500</v>
      </c>
      <c r="G95" s="60">
        <f>G98+G101+G104+G96+G106</f>
        <v>1046500</v>
      </c>
    </row>
    <row r="96" spans="1:7" ht="15" hidden="1" x14ac:dyDescent="0.2">
      <c r="A96" s="28" t="s">
        <v>156</v>
      </c>
      <c r="B96" s="58" t="s">
        <v>125</v>
      </c>
      <c r="C96" s="58" t="s">
        <v>489</v>
      </c>
      <c r="D96" s="58" t="s">
        <v>442</v>
      </c>
      <c r="E96" s="58" t="s">
        <v>121</v>
      </c>
      <c r="F96" s="60">
        <f>F97</f>
        <v>0</v>
      </c>
      <c r="G96" s="60">
        <f>G97</f>
        <v>0</v>
      </c>
    </row>
    <row r="97" spans="1:7" ht="15" hidden="1" x14ac:dyDescent="0.2">
      <c r="A97" s="28" t="s">
        <v>183</v>
      </c>
      <c r="B97" s="58" t="s">
        <v>125</v>
      </c>
      <c r="C97" s="58" t="s">
        <v>489</v>
      </c>
      <c r="D97" s="58" t="s">
        <v>442</v>
      </c>
      <c r="E97" s="58" t="s">
        <v>184</v>
      </c>
      <c r="F97" s="83">
        <v>0</v>
      </c>
      <c r="G97" s="83">
        <v>0</v>
      </c>
    </row>
    <row r="98" spans="1:7" ht="25.5" hidden="1" x14ac:dyDescent="0.2">
      <c r="A98" s="28" t="s">
        <v>192</v>
      </c>
      <c r="B98" s="58" t="s">
        <v>125</v>
      </c>
      <c r="C98" s="58" t="s">
        <v>191</v>
      </c>
      <c r="D98" s="58" t="s">
        <v>193</v>
      </c>
      <c r="E98" s="58" t="s">
        <v>121</v>
      </c>
      <c r="F98" s="59">
        <f>F99+F100</f>
        <v>0</v>
      </c>
      <c r="G98" s="59">
        <f>G99+G100</f>
        <v>0</v>
      </c>
    </row>
    <row r="99" spans="1:7" ht="38.25" hidden="1" x14ac:dyDescent="0.2">
      <c r="A99" s="28" t="s">
        <v>164</v>
      </c>
      <c r="B99" s="58" t="s">
        <v>125</v>
      </c>
      <c r="C99" s="58" t="s">
        <v>191</v>
      </c>
      <c r="D99" s="58" t="s">
        <v>193</v>
      </c>
      <c r="E99" s="58" t="s">
        <v>146</v>
      </c>
      <c r="F99" s="59"/>
      <c r="G99" s="59">
        <f>F99</f>
        <v>0</v>
      </c>
    </row>
    <row r="100" spans="1:7" ht="15" hidden="1" x14ac:dyDescent="0.2">
      <c r="A100" s="28" t="s">
        <v>183</v>
      </c>
      <c r="B100" s="58" t="s">
        <v>125</v>
      </c>
      <c r="C100" s="58" t="s">
        <v>191</v>
      </c>
      <c r="D100" s="58" t="s">
        <v>193</v>
      </c>
      <c r="E100" s="58" t="s">
        <v>184</v>
      </c>
      <c r="F100" s="59"/>
      <c r="G100" s="59"/>
    </row>
    <row r="101" spans="1:7" ht="15" x14ac:dyDescent="0.2">
      <c r="A101" s="29" t="s">
        <v>194</v>
      </c>
      <c r="B101" s="58" t="s">
        <v>125</v>
      </c>
      <c r="C101" s="58" t="s">
        <v>191</v>
      </c>
      <c r="D101" s="58" t="s">
        <v>195</v>
      </c>
      <c r="E101" s="58" t="s">
        <v>121</v>
      </c>
      <c r="F101" s="59">
        <f>F102+F103</f>
        <v>1046500</v>
      </c>
      <c r="G101" s="59">
        <f>G102+G103</f>
        <v>1046500</v>
      </c>
    </row>
    <row r="102" spans="1:7" ht="63.75" x14ac:dyDescent="0.2">
      <c r="A102" s="28" t="s">
        <v>131</v>
      </c>
      <c r="B102" s="58" t="s">
        <v>125</v>
      </c>
      <c r="C102" s="58" t="s">
        <v>191</v>
      </c>
      <c r="D102" s="58" t="s">
        <v>195</v>
      </c>
      <c r="E102" s="58" t="s">
        <v>132</v>
      </c>
      <c r="F102" s="84">
        <v>1046500</v>
      </c>
      <c r="G102" s="84">
        <f>F102</f>
        <v>1046500</v>
      </c>
    </row>
    <row r="103" spans="1:7" ht="38.25" hidden="1" x14ac:dyDescent="0.2">
      <c r="A103" s="28" t="s">
        <v>164</v>
      </c>
      <c r="B103" s="58" t="s">
        <v>125</v>
      </c>
      <c r="C103" s="58" t="s">
        <v>191</v>
      </c>
      <c r="D103" s="58" t="s">
        <v>195</v>
      </c>
      <c r="E103" s="58" t="s">
        <v>146</v>
      </c>
      <c r="F103" s="59"/>
      <c r="G103" s="59"/>
    </row>
    <row r="104" spans="1:7" ht="25.5" hidden="1" x14ac:dyDescent="0.2">
      <c r="A104" s="29" t="s">
        <v>196</v>
      </c>
      <c r="B104" s="58" t="s">
        <v>125</v>
      </c>
      <c r="C104" s="58" t="s">
        <v>489</v>
      </c>
      <c r="D104" s="58" t="s">
        <v>197</v>
      </c>
      <c r="E104" s="58" t="s">
        <v>121</v>
      </c>
      <c r="F104" s="59">
        <f>F105</f>
        <v>0</v>
      </c>
      <c r="G104" s="59">
        <f>G105</f>
        <v>0</v>
      </c>
    </row>
    <row r="105" spans="1:7" ht="38.25" hidden="1" x14ac:dyDescent="0.2">
      <c r="A105" s="28" t="s">
        <v>198</v>
      </c>
      <c r="B105" s="58" t="s">
        <v>125</v>
      </c>
      <c r="C105" s="58" t="s">
        <v>489</v>
      </c>
      <c r="D105" s="58" t="s">
        <v>197</v>
      </c>
      <c r="E105" s="58" t="s">
        <v>146</v>
      </c>
      <c r="F105" s="84"/>
      <c r="G105" s="84">
        <f>F105</f>
        <v>0</v>
      </c>
    </row>
    <row r="106" spans="1:7" ht="25.5" hidden="1" x14ac:dyDescent="0.2">
      <c r="A106" s="28" t="s">
        <v>444</v>
      </c>
      <c r="B106" s="58" t="s">
        <v>125</v>
      </c>
      <c r="C106" s="58" t="s">
        <v>489</v>
      </c>
      <c r="D106" s="58" t="s">
        <v>443</v>
      </c>
      <c r="E106" s="58" t="s">
        <v>121</v>
      </c>
      <c r="F106" s="59">
        <f>F107</f>
        <v>0</v>
      </c>
      <c r="G106" s="59">
        <f>G107</f>
        <v>0</v>
      </c>
    </row>
    <row r="107" spans="1:7" ht="38.25" hidden="1" x14ac:dyDescent="0.2">
      <c r="A107" s="28" t="s">
        <v>198</v>
      </c>
      <c r="B107" s="58" t="s">
        <v>125</v>
      </c>
      <c r="C107" s="58" t="s">
        <v>489</v>
      </c>
      <c r="D107" s="58" t="s">
        <v>443</v>
      </c>
      <c r="E107" s="58" t="s">
        <v>146</v>
      </c>
      <c r="F107" s="59"/>
      <c r="G107" s="59">
        <f>F107</f>
        <v>0</v>
      </c>
    </row>
    <row r="108" spans="1:7" s="18" customFormat="1" ht="14.25" x14ac:dyDescent="0.2">
      <c r="A108" s="27" t="s">
        <v>199</v>
      </c>
      <c r="B108" s="56" t="s">
        <v>125</v>
      </c>
      <c r="C108" s="56" t="s">
        <v>200</v>
      </c>
      <c r="D108" s="56" t="s">
        <v>123</v>
      </c>
      <c r="E108" s="56" t="s">
        <v>121</v>
      </c>
      <c r="F108" s="62">
        <f>F109+F114+F135</f>
        <v>38348023.239999995</v>
      </c>
      <c r="G108" s="62">
        <f>G109+G114+G135</f>
        <v>36454293.509999998</v>
      </c>
    </row>
    <row r="109" spans="1:7" ht="15" x14ac:dyDescent="0.2">
      <c r="A109" s="29" t="s">
        <v>201</v>
      </c>
      <c r="B109" s="58" t="s">
        <v>125</v>
      </c>
      <c r="C109" s="58" t="s">
        <v>202</v>
      </c>
      <c r="D109" s="58" t="s">
        <v>123</v>
      </c>
      <c r="E109" s="58" t="s">
        <v>121</v>
      </c>
      <c r="F109" s="60">
        <f>F110+F112</f>
        <v>1000000</v>
      </c>
      <c r="G109" s="60">
        <f>G110+G112</f>
        <v>1000000</v>
      </c>
    </row>
    <row r="110" spans="1:7" s="19" customFormat="1" ht="25.5" hidden="1" x14ac:dyDescent="0.2">
      <c r="A110" s="28" t="s">
        <v>203</v>
      </c>
      <c r="B110" s="58" t="s">
        <v>125</v>
      </c>
      <c r="C110" s="58" t="s">
        <v>202</v>
      </c>
      <c r="D110" s="58" t="s">
        <v>204</v>
      </c>
      <c r="E110" s="58" t="s">
        <v>121</v>
      </c>
      <c r="F110" s="60">
        <f>F111</f>
        <v>0</v>
      </c>
      <c r="G110" s="60">
        <f>G111</f>
        <v>0</v>
      </c>
    </row>
    <row r="111" spans="1:7" ht="15" hidden="1" x14ac:dyDescent="0.2">
      <c r="A111" s="28" t="s">
        <v>491</v>
      </c>
      <c r="B111" s="58" t="s">
        <v>125</v>
      </c>
      <c r="C111" s="58" t="s">
        <v>202</v>
      </c>
      <c r="D111" s="58" t="s">
        <v>204</v>
      </c>
      <c r="E111" s="58" t="s">
        <v>256</v>
      </c>
      <c r="F111" s="61"/>
      <c r="G111" s="61">
        <f>F111</f>
        <v>0</v>
      </c>
    </row>
    <row r="112" spans="1:7" ht="25.5" x14ac:dyDescent="0.2">
      <c r="A112" s="28" t="s">
        <v>493</v>
      </c>
      <c r="B112" s="58" t="s">
        <v>125</v>
      </c>
      <c r="C112" s="58" t="s">
        <v>202</v>
      </c>
      <c r="D112" s="58" t="s">
        <v>492</v>
      </c>
      <c r="E112" s="58"/>
      <c r="F112" s="60">
        <f>F113</f>
        <v>1000000</v>
      </c>
      <c r="G112" s="60">
        <f>G113</f>
        <v>1000000</v>
      </c>
    </row>
    <row r="113" spans="1:7" ht="15" x14ac:dyDescent="0.2">
      <c r="A113" s="28" t="s">
        <v>491</v>
      </c>
      <c r="B113" s="58" t="s">
        <v>125</v>
      </c>
      <c r="C113" s="58" t="s">
        <v>202</v>
      </c>
      <c r="D113" s="58" t="s">
        <v>492</v>
      </c>
      <c r="E113" s="58" t="s">
        <v>256</v>
      </c>
      <c r="F113" s="84">
        <v>1000000</v>
      </c>
      <c r="G113" s="84">
        <v>1000000</v>
      </c>
    </row>
    <row r="114" spans="1:7" ht="15" x14ac:dyDescent="0.2">
      <c r="A114" s="28" t="s">
        <v>205</v>
      </c>
      <c r="B114" s="58" t="s">
        <v>125</v>
      </c>
      <c r="C114" s="58" t="s">
        <v>206</v>
      </c>
      <c r="D114" s="58" t="s">
        <v>123</v>
      </c>
      <c r="E114" s="58" t="s">
        <v>121</v>
      </c>
      <c r="F114" s="60">
        <f>F117+F120+F123+F125+F115+F127+F133+F129+F131</f>
        <v>36821011.659999996</v>
      </c>
      <c r="G114" s="60">
        <f>G117+G120+G123+G125+G115+G127+G133+G129+G131</f>
        <v>34927281.93</v>
      </c>
    </row>
    <row r="115" spans="1:7" ht="38.25" hidden="1" x14ac:dyDescent="0.2">
      <c r="A115" s="28" t="s">
        <v>527</v>
      </c>
      <c r="B115" s="58" t="s">
        <v>125</v>
      </c>
      <c r="C115" s="58" t="s">
        <v>206</v>
      </c>
      <c r="D115" s="58" t="s">
        <v>526</v>
      </c>
      <c r="E115" s="58" t="s">
        <v>121</v>
      </c>
      <c r="F115" s="60">
        <f>F116</f>
        <v>0</v>
      </c>
      <c r="G115" s="60">
        <f>G116</f>
        <v>0</v>
      </c>
    </row>
    <row r="116" spans="1:7" ht="38.25" hidden="1" x14ac:dyDescent="0.2">
      <c r="A116" s="28" t="s">
        <v>198</v>
      </c>
      <c r="B116" s="58" t="s">
        <v>125</v>
      </c>
      <c r="C116" s="58" t="s">
        <v>206</v>
      </c>
      <c r="D116" s="58" t="s">
        <v>526</v>
      </c>
      <c r="E116" s="58" t="s">
        <v>146</v>
      </c>
      <c r="F116" s="60"/>
      <c r="G116" s="60"/>
    </row>
    <row r="117" spans="1:7" s="19" customFormat="1" ht="15" x14ac:dyDescent="0.2">
      <c r="A117" s="28" t="s">
        <v>207</v>
      </c>
      <c r="B117" s="58" t="s">
        <v>125</v>
      </c>
      <c r="C117" s="58" t="s">
        <v>206</v>
      </c>
      <c r="D117" s="58" t="s">
        <v>208</v>
      </c>
      <c r="E117" s="58" t="s">
        <v>121</v>
      </c>
      <c r="F117" s="60">
        <f>F118+F119</f>
        <v>24298305.859999999</v>
      </c>
      <c r="G117" s="60">
        <f>G118+G119</f>
        <v>24298305.859999999</v>
      </c>
    </row>
    <row r="118" spans="1:7" ht="38.25" x14ac:dyDescent="0.2">
      <c r="A118" s="28" t="s">
        <v>198</v>
      </c>
      <c r="B118" s="58" t="s">
        <v>125</v>
      </c>
      <c r="C118" s="58" t="s">
        <v>206</v>
      </c>
      <c r="D118" s="58" t="s">
        <v>208</v>
      </c>
      <c r="E118" s="58" t="s">
        <v>146</v>
      </c>
      <c r="F118" s="82">
        <v>24298305.859999999</v>
      </c>
      <c r="G118" s="82">
        <f>F118</f>
        <v>24298305.859999999</v>
      </c>
    </row>
    <row r="119" spans="1:7" ht="15" hidden="1" x14ac:dyDescent="0.2">
      <c r="A119" s="28" t="s">
        <v>187</v>
      </c>
      <c r="B119" s="58" t="s">
        <v>125</v>
      </c>
      <c r="C119" s="58" t="s">
        <v>206</v>
      </c>
      <c r="D119" s="58" t="s">
        <v>208</v>
      </c>
      <c r="E119" s="58" t="s">
        <v>148</v>
      </c>
      <c r="F119" s="61">
        <v>0</v>
      </c>
      <c r="G119" s="61">
        <f>F119</f>
        <v>0</v>
      </c>
    </row>
    <row r="120" spans="1:7" s="19" customFormat="1" ht="25.5" x14ac:dyDescent="0.2">
      <c r="A120" s="28" t="s">
        <v>209</v>
      </c>
      <c r="B120" s="58" t="s">
        <v>125</v>
      </c>
      <c r="C120" s="58" t="s">
        <v>206</v>
      </c>
      <c r="D120" s="58" t="s">
        <v>210</v>
      </c>
      <c r="E120" s="58" t="s">
        <v>121</v>
      </c>
      <c r="F120" s="60">
        <f>F122+F121</f>
        <v>5433588.9699999997</v>
      </c>
      <c r="G120" s="60">
        <f>G122+G121</f>
        <v>5433588.9699999997</v>
      </c>
    </row>
    <row r="121" spans="1:7" s="19" customFormat="1" ht="38.25" hidden="1" x14ac:dyDescent="0.2">
      <c r="A121" s="28" t="s">
        <v>293</v>
      </c>
      <c r="B121" s="58" t="s">
        <v>125</v>
      </c>
      <c r="C121" s="58" t="s">
        <v>206</v>
      </c>
      <c r="D121" s="58" t="s">
        <v>210</v>
      </c>
      <c r="E121" s="58" t="s">
        <v>235</v>
      </c>
      <c r="F121" s="61"/>
      <c r="G121" s="61"/>
    </row>
    <row r="122" spans="1:7" ht="38.25" x14ac:dyDescent="0.2">
      <c r="A122" s="28" t="s">
        <v>198</v>
      </c>
      <c r="B122" s="58" t="s">
        <v>125</v>
      </c>
      <c r="C122" s="58" t="s">
        <v>206</v>
      </c>
      <c r="D122" s="58" t="s">
        <v>210</v>
      </c>
      <c r="E122" s="58" t="s">
        <v>146</v>
      </c>
      <c r="F122" s="82">
        <v>5433588.9699999997</v>
      </c>
      <c r="G122" s="82">
        <f>F122</f>
        <v>5433588.9699999997</v>
      </c>
    </row>
    <row r="123" spans="1:7" s="19" customFormat="1" ht="25.5" x14ac:dyDescent="0.2">
      <c r="A123" s="28" t="s">
        <v>211</v>
      </c>
      <c r="B123" s="58" t="s">
        <v>125</v>
      </c>
      <c r="C123" s="58" t="s">
        <v>206</v>
      </c>
      <c r="D123" s="58" t="s">
        <v>212</v>
      </c>
      <c r="E123" s="58" t="s">
        <v>121</v>
      </c>
      <c r="F123" s="60">
        <f>F124</f>
        <v>0</v>
      </c>
      <c r="G123" s="60">
        <f>G124</f>
        <v>0</v>
      </c>
    </row>
    <row r="124" spans="1:7" ht="38.25" x14ac:dyDescent="0.2">
      <c r="A124" s="28" t="s">
        <v>198</v>
      </c>
      <c r="B124" s="58" t="s">
        <v>125</v>
      </c>
      <c r="C124" s="58" t="s">
        <v>206</v>
      </c>
      <c r="D124" s="58" t="s">
        <v>212</v>
      </c>
      <c r="E124" s="58" t="s">
        <v>146</v>
      </c>
      <c r="F124" s="82">
        <v>0</v>
      </c>
      <c r="G124" s="82">
        <f>F124</f>
        <v>0</v>
      </c>
    </row>
    <row r="125" spans="1:7" s="19" customFormat="1" ht="38.25" x14ac:dyDescent="0.2">
      <c r="A125" s="28" t="s">
        <v>213</v>
      </c>
      <c r="B125" s="58" t="s">
        <v>125</v>
      </c>
      <c r="C125" s="58" t="s">
        <v>206</v>
      </c>
      <c r="D125" s="58" t="s">
        <v>214</v>
      </c>
      <c r="E125" s="58" t="s">
        <v>121</v>
      </c>
      <c r="F125" s="60">
        <f>F126</f>
        <v>3070608.55</v>
      </c>
      <c r="G125" s="60">
        <f>G126</f>
        <v>1507839.96</v>
      </c>
    </row>
    <row r="126" spans="1:7" ht="38.25" x14ac:dyDescent="0.2">
      <c r="A126" s="28" t="s">
        <v>198</v>
      </c>
      <c r="B126" s="58" t="s">
        <v>125</v>
      </c>
      <c r="C126" s="58" t="s">
        <v>206</v>
      </c>
      <c r="D126" s="58" t="s">
        <v>214</v>
      </c>
      <c r="E126" s="58" t="s">
        <v>146</v>
      </c>
      <c r="F126" s="82">
        <v>3070608.55</v>
      </c>
      <c r="G126" s="82">
        <v>1507839.96</v>
      </c>
    </row>
    <row r="127" spans="1:7" ht="15" hidden="1" x14ac:dyDescent="0.2">
      <c r="A127" s="28" t="s">
        <v>393</v>
      </c>
      <c r="B127" s="58" t="s">
        <v>125</v>
      </c>
      <c r="C127" s="58" t="s">
        <v>206</v>
      </c>
      <c r="D127" s="58" t="s">
        <v>392</v>
      </c>
      <c r="E127" s="58" t="s">
        <v>121</v>
      </c>
      <c r="F127" s="61">
        <f>F128</f>
        <v>0</v>
      </c>
      <c r="G127" s="61">
        <f>G128</f>
        <v>0</v>
      </c>
    </row>
    <row r="128" spans="1:7" ht="38.25" hidden="1" x14ac:dyDescent="0.2">
      <c r="A128" s="28" t="s">
        <v>198</v>
      </c>
      <c r="B128" s="58" t="s">
        <v>125</v>
      </c>
      <c r="C128" s="58" t="s">
        <v>206</v>
      </c>
      <c r="D128" s="58" t="s">
        <v>392</v>
      </c>
      <c r="E128" s="58" t="s">
        <v>146</v>
      </c>
      <c r="F128" s="82">
        <v>0</v>
      </c>
      <c r="G128" s="82">
        <f>F128</f>
        <v>0</v>
      </c>
    </row>
    <row r="129" spans="1:7" ht="25.5" x14ac:dyDescent="0.2">
      <c r="A129" s="28" t="s">
        <v>604</v>
      </c>
      <c r="B129" s="58" t="s">
        <v>125</v>
      </c>
      <c r="C129" s="58" t="s">
        <v>206</v>
      </c>
      <c r="D129" s="58" t="s">
        <v>603</v>
      </c>
      <c r="E129" s="58"/>
      <c r="F129" s="61">
        <f>F130</f>
        <v>4018508.28</v>
      </c>
      <c r="G129" s="61">
        <f>G130</f>
        <v>3687547.14</v>
      </c>
    </row>
    <row r="130" spans="1:7" ht="38.25" x14ac:dyDescent="0.2">
      <c r="A130" s="28" t="s">
        <v>198</v>
      </c>
      <c r="B130" s="58" t="s">
        <v>125</v>
      </c>
      <c r="C130" s="58" t="s">
        <v>206</v>
      </c>
      <c r="D130" s="58" t="s">
        <v>603</v>
      </c>
      <c r="E130" s="58" t="s">
        <v>146</v>
      </c>
      <c r="F130" s="82">
        <v>4018508.28</v>
      </c>
      <c r="G130" s="82">
        <v>3687547.14</v>
      </c>
    </row>
    <row r="131" spans="1:7" ht="25.5" hidden="1" x14ac:dyDescent="0.2">
      <c r="A131" s="28" t="s">
        <v>560</v>
      </c>
      <c r="B131" s="58" t="s">
        <v>125</v>
      </c>
      <c r="C131" s="58" t="s">
        <v>206</v>
      </c>
      <c r="D131" s="58" t="s">
        <v>559</v>
      </c>
      <c r="E131" s="58"/>
      <c r="F131" s="61">
        <f>F132</f>
        <v>0</v>
      </c>
      <c r="G131" s="61">
        <f>G132</f>
        <v>0</v>
      </c>
    </row>
    <row r="132" spans="1:7" ht="38.25" hidden="1" x14ac:dyDescent="0.2">
      <c r="A132" s="28" t="s">
        <v>198</v>
      </c>
      <c r="B132" s="58" t="s">
        <v>125</v>
      </c>
      <c r="C132" s="58" t="s">
        <v>206</v>
      </c>
      <c r="D132" s="58" t="s">
        <v>559</v>
      </c>
      <c r="E132" s="58" t="s">
        <v>146</v>
      </c>
      <c r="F132" s="82"/>
      <c r="G132" s="82">
        <f>F132</f>
        <v>0</v>
      </c>
    </row>
    <row r="133" spans="1:7" ht="38.25" hidden="1" x14ac:dyDescent="0.2">
      <c r="A133" s="28" t="s">
        <v>446</v>
      </c>
      <c r="B133" s="58" t="s">
        <v>125</v>
      </c>
      <c r="C133" s="58" t="s">
        <v>206</v>
      </c>
      <c r="D133" s="58" t="s">
        <v>445</v>
      </c>
      <c r="E133" s="58" t="s">
        <v>121</v>
      </c>
      <c r="F133" s="61">
        <f>F134</f>
        <v>0</v>
      </c>
      <c r="G133" s="61">
        <f>G134</f>
        <v>0</v>
      </c>
    </row>
    <row r="134" spans="1:7" ht="38.25" hidden="1" x14ac:dyDescent="0.2">
      <c r="A134" s="28" t="s">
        <v>198</v>
      </c>
      <c r="B134" s="58" t="s">
        <v>125</v>
      </c>
      <c r="C134" s="58" t="s">
        <v>206</v>
      </c>
      <c r="D134" s="58" t="s">
        <v>445</v>
      </c>
      <c r="E134" s="58" t="s">
        <v>146</v>
      </c>
      <c r="F134" s="82"/>
      <c r="G134" s="82"/>
    </row>
    <row r="135" spans="1:7" ht="25.5" x14ac:dyDescent="0.2">
      <c r="A135" s="28" t="s">
        <v>295</v>
      </c>
      <c r="B135" s="58" t="s">
        <v>125</v>
      </c>
      <c r="C135" s="58" t="s">
        <v>294</v>
      </c>
      <c r="D135" s="58" t="s">
        <v>123</v>
      </c>
      <c r="E135" s="58" t="s">
        <v>121</v>
      </c>
      <c r="F135" s="61">
        <f>F140+F143+F136+F138+F145</f>
        <v>527011.58000000007</v>
      </c>
      <c r="G135" s="61">
        <f>G140+G143+G136+G138+G145</f>
        <v>527011.58000000007</v>
      </c>
    </row>
    <row r="136" spans="1:7" ht="15" x14ac:dyDescent="0.2">
      <c r="A136" s="28" t="s">
        <v>175</v>
      </c>
      <c r="B136" s="58" t="s">
        <v>125</v>
      </c>
      <c r="C136" s="58" t="s">
        <v>294</v>
      </c>
      <c r="D136" s="58" t="s">
        <v>176</v>
      </c>
      <c r="E136" s="58" t="s">
        <v>121</v>
      </c>
      <c r="F136" s="61">
        <f>F137</f>
        <v>273011.58</v>
      </c>
      <c r="G136" s="61">
        <f>G137</f>
        <v>273011.58</v>
      </c>
    </row>
    <row r="137" spans="1:7" ht="38.25" x14ac:dyDescent="0.2">
      <c r="A137" s="28" t="s">
        <v>198</v>
      </c>
      <c r="B137" s="58" t="s">
        <v>125</v>
      </c>
      <c r="C137" s="58" t="s">
        <v>294</v>
      </c>
      <c r="D137" s="58" t="s">
        <v>176</v>
      </c>
      <c r="E137" s="58" t="s">
        <v>146</v>
      </c>
      <c r="F137" s="82">
        <v>273011.58</v>
      </c>
      <c r="G137" s="82">
        <f>F137</f>
        <v>273011.58</v>
      </c>
    </row>
    <row r="138" spans="1:7" ht="25.5" x14ac:dyDescent="0.2">
      <c r="A138" s="28" t="s">
        <v>394</v>
      </c>
      <c r="B138" s="58" t="s">
        <v>125</v>
      </c>
      <c r="C138" s="58" t="s">
        <v>294</v>
      </c>
      <c r="D138" s="58" t="s">
        <v>178</v>
      </c>
      <c r="E138" s="58" t="s">
        <v>121</v>
      </c>
      <c r="F138" s="61">
        <f>F139</f>
        <v>239000</v>
      </c>
      <c r="G138" s="61">
        <f>G139</f>
        <v>239000</v>
      </c>
    </row>
    <row r="139" spans="1:7" ht="38.25" x14ac:dyDescent="0.2">
      <c r="A139" s="28" t="s">
        <v>198</v>
      </c>
      <c r="B139" s="58" t="s">
        <v>125</v>
      </c>
      <c r="C139" s="58" t="s">
        <v>294</v>
      </c>
      <c r="D139" s="58" t="s">
        <v>178</v>
      </c>
      <c r="E139" s="58" t="s">
        <v>146</v>
      </c>
      <c r="F139" s="82">
        <v>239000</v>
      </c>
      <c r="G139" s="82">
        <f>F139</f>
        <v>239000</v>
      </c>
    </row>
    <row r="140" spans="1:7" ht="38.25" x14ac:dyDescent="0.2">
      <c r="A140" s="28" t="s">
        <v>296</v>
      </c>
      <c r="B140" s="58" t="s">
        <v>125</v>
      </c>
      <c r="C140" s="58" t="s">
        <v>294</v>
      </c>
      <c r="D140" s="58" t="s">
        <v>180</v>
      </c>
      <c r="E140" s="58" t="s">
        <v>121</v>
      </c>
      <c r="F140" s="61">
        <f>SUM(F141:F142)</f>
        <v>15000</v>
      </c>
      <c r="G140" s="61">
        <f>SUM(G141:G142)</f>
        <v>15000</v>
      </c>
    </row>
    <row r="141" spans="1:7" ht="38.25" x14ac:dyDescent="0.2">
      <c r="A141" s="28" t="s">
        <v>198</v>
      </c>
      <c r="B141" s="58" t="s">
        <v>125</v>
      </c>
      <c r="C141" s="58" t="s">
        <v>294</v>
      </c>
      <c r="D141" s="58" t="s">
        <v>180</v>
      </c>
      <c r="E141" s="58" t="s">
        <v>146</v>
      </c>
      <c r="F141" s="82">
        <v>15000</v>
      </c>
      <c r="G141" s="82">
        <f>F141</f>
        <v>15000</v>
      </c>
    </row>
    <row r="142" spans="1:7" ht="15" hidden="1" x14ac:dyDescent="0.2">
      <c r="A142" s="28" t="s">
        <v>147</v>
      </c>
      <c r="B142" s="58" t="s">
        <v>125</v>
      </c>
      <c r="C142" s="58" t="s">
        <v>294</v>
      </c>
      <c r="D142" s="58" t="s">
        <v>180</v>
      </c>
      <c r="E142" s="58" t="s">
        <v>148</v>
      </c>
      <c r="F142" s="82"/>
      <c r="G142" s="82">
        <f>F142</f>
        <v>0</v>
      </c>
    </row>
    <row r="143" spans="1:7" ht="63.75" hidden="1" x14ac:dyDescent="0.2">
      <c r="A143" s="28" t="s">
        <v>396</v>
      </c>
      <c r="B143" s="58" t="s">
        <v>125</v>
      </c>
      <c r="C143" s="58" t="s">
        <v>294</v>
      </c>
      <c r="D143" s="58" t="s">
        <v>395</v>
      </c>
      <c r="E143" s="58" t="s">
        <v>121</v>
      </c>
      <c r="F143" s="61">
        <f>F144</f>
        <v>0</v>
      </c>
      <c r="G143" s="61">
        <f>G144</f>
        <v>0</v>
      </c>
    </row>
    <row r="144" spans="1:7" ht="38.25" hidden="1" x14ac:dyDescent="0.2">
      <c r="A144" s="28" t="s">
        <v>198</v>
      </c>
      <c r="B144" s="58" t="s">
        <v>125</v>
      </c>
      <c r="C144" s="58" t="s">
        <v>294</v>
      </c>
      <c r="D144" s="58" t="s">
        <v>395</v>
      </c>
      <c r="E144" s="58" t="s">
        <v>146</v>
      </c>
      <c r="F144" s="61"/>
      <c r="G144" s="61"/>
    </row>
    <row r="145" spans="1:10" ht="63.75" hidden="1" x14ac:dyDescent="0.2">
      <c r="A145" s="28" t="s">
        <v>562</v>
      </c>
      <c r="B145" s="58" t="s">
        <v>125</v>
      </c>
      <c r="C145" s="58" t="s">
        <v>294</v>
      </c>
      <c r="D145" s="58" t="s">
        <v>561</v>
      </c>
      <c r="E145" s="58" t="s">
        <v>121</v>
      </c>
      <c r="F145" s="61">
        <f>F146</f>
        <v>0</v>
      </c>
      <c r="G145" s="61">
        <f>G146</f>
        <v>0</v>
      </c>
    </row>
    <row r="146" spans="1:10" ht="38.25" hidden="1" x14ac:dyDescent="0.2">
      <c r="A146" s="28" t="s">
        <v>198</v>
      </c>
      <c r="B146" s="58" t="s">
        <v>125</v>
      </c>
      <c r="C146" s="58" t="s">
        <v>294</v>
      </c>
      <c r="D146" s="58" t="s">
        <v>561</v>
      </c>
      <c r="E146" s="58" t="s">
        <v>146</v>
      </c>
      <c r="F146" s="82"/>
      <c r="G146" s="82">
        <f>F146</f>
        <v>0</v>
      </c>
    </row>
    <row r="147" spans="1:10" ht="25.5" x14ac:dyDescent="0.2">
      <c r="A147" s="29" t="s">
        <v>215</v>
      </c>
      <c r="B147" s="58" t="s">
        <v>125</v>
      </c>
      <c r="C147" s="56" t="s">
        <v>216</v>
      </c>
      <c r="D147" s="58" t="s">
        <v>123</v>
      </c>
      <c r="E147" s="58" t="s">
        <v>121</v>
      </c>
      <c r="F147" s="60">
        <f>F148+F184+F215</f>
        <v>62491068.269999996</v>
      </c>
      <c r="G147" s="60">
        <f>G148+G184+G215</f>
        <v>57413659.939999998</v>
      </c>
      <c r="J147" s="74"/>
    </row>
    <row r="148" spans="1:10" s="18" customFormat="1" ht="14.25" x14ac:dyDescent="0.2">
      <c r="A148" s="30" t="s">
        <v>217</v>
      </c>
      <c r="B148" s="56" t="s">
        <v>125</v>
      </c>
      <c r="C148" s="56" t="s">
        <v>218</v>
      </c>
      <c r="D148" s="56" t="s">
        <v>123</v>
      </c>
      <c r="E148" s="56" t="s">
        <v>121</v>
      </c>
      <c r="F148" s="62">
        <f>F155+F158+F162+F164+F166+F149+F151+F153+F180+F171+F174+F177+F182</f>
        <v>7560297.0099999998</v>
      </c>
      <c r="G148" s="62">
        <f>G155+G158+G162+G164+G166+G149+G151+G153+G180+G171+G174+G177+G182</f>
        <v>7402462.21</v>
      </c>
      <c r="I148" s="85"/>
    </row>
    <row r="149" spans="1:10" ht="51" hidden="1" x14ac:dyDescent="0.2">
      <c r="A149" s="29" t="s">
        <v>297</v>
      </c>
      <c r="B149" s="58" t="s">
        <v>125</v>
      </c>
      <c r="C149" s="58" t="s">
        <v>218</v>
      </c>
      <c r="D149" s="58" t="s">
        <v>298</v>
      </c>
      <c r="E149" s="58" t="s">
        <v>121</v>
      </c>
      <c r="F149" s="60">
        <f>F150</f>
        <v>0</v>
      </c>
      <c r="G149" s="60">
        <f>G150</f>
        <v>0</v>
      </c>
    </row>
    <row r="150" spans="1:10" ht="38.25" hidden="1" x14ac:dyDescent="0.2">
      <c r="A150" s="28" t="s">
        <v>198</v>
      </c>
      <c r="B150" s="58" t="s">
        <v>125</v>
      </c>
      <c r="C150" s="58" t="s">
        <v>218</v>
      </c>
      <c r="D150" s="58" t="s">
        <v>298</v>
      </c>
      <c r="E150" s="58" t="s">
        <v>146</v>
      </c>
      <c r="F150" s="82"/>
      <c r="G150" s="82"/>
    </row>
    <row r="151" spans="1:10" ht="38.25" hidden="1" x14ac:dyDescent="0.2">
      <c r="A151" s="29" t="s">
        <v>300</v>
      </c>
      <c r="B151" s="58" t="s">
        <v>125</v>
      </c>
      <c r="C151" s="58" t="s">
        <v>218</v>
      </c>
      <c r="D151" s="58" t="s">
        <v>301</v>
      </c>
      <c r="E151" s="58" t="s">
        <v>121</v>
      </c>
      <c r="F151" s="60">
        <f>F152</f>
        <v>0</v>
      </c>
      <c r="G151" s="60">
        <f>G152</f>
        <v>0</v>
      </c>
    </row>
    <row r="152" spans="1:10" ht="38.25" hidden="1" x14ac:dyDescent="0.2">
      <c r="A152" s="29" t="s">
        <v>299</v>
      </c>
      <c r="B152" s="58" t="s">
        <v>125</v>
      </c>
      <c r="C152" s="58" t="s">
        <v>218</v>
      </c>
      <c r="D152" s="58" t="s">
        <v>301</v>
      </c>
      <c r="E152" s="58" t="s">
        <v>224</v>
      </c>
      <c r="F152" s="61"/>
      <c r="G152" s="61"/>
    </row>
    <row r="153" spans="1:10" ht="38.25" hidden="1" x14ac:dyDescent="0.2">
      <c r="A153" s="29" t="s">
        <v>303</v>
      </c>
      <c r="B153" s="58" t="s">
        <v>125</v>
      </c>
      <c r="C153" s="58" t="s">
        <v>218</v>
      </c>
      <c r="D153" s="58" t="s">
        <v>302</v>
      </c>
      <c r="E153" s="58" t="s">
        <v>121</v>
      </c>
      <c r="F153" s="61">
        <f>F154</f>
        <v>0</v>
      </c>
      <c r="G153" s="61">
        <f>G154</f>
        <v>0</v>
      </c>
    </row>
    <row r="154" spans="1:10" ht="38.25" hidden="1" x14ac:dyDescent="0.2">
      <c r="A154" s="28" t="s">
        <v>198</v>
      </c>
      <c r="B154" s="58" t="s">
        <v>125</v>
      </c>
      <c r="C154" s="58" t="s">
        <v>218</v>
      </c>
      <c r="D154" s="58" t="s">
        <v>302</v>
      </c>
      <c r="E154" s="58" t="s">
        <v>146</v>
      </c>
      <c r="F154" s="61"/>
      <c r="G154" s="61"/>
    </row>
    <row r="155" spans="1:10" s="19" customFormat="1" ht="63.75" x14ac:dyDescent="0.2">
      <c r="A155" s="28" t="s">
        <v>219</v>
      </c>
      <c r="B155" s="58" t="s">
        <v>125</v>
      </c>
      <c r="C155" s="58" t="s">
        <v>218</v>
      </c>
      <c r="D155" s="58" t="s">
        <v>220</v>
      </c>
      <c r="E155" s="58" t="s">
        <v>121</v>
      </c>
      <c r="F155" s="60">
        <f>F156+F157</f>
        <v>420086.92</v>
      </c>
      <c r="G155" s="60">
        <f>G156+G157</f>
        <v>420086.92</v>
      </c>
    </row>
    <row r="156" spans="1:10" ht="38.25" x14ac:dyDescent="0.2">
      <c r="A156" s="28" t="s">
        <v>198</v>
      </c>
      <c r="B156" s="58" t="s">
        <v>125</v>
      </c>
      <c r="C156" s="58" t="s">
        <v>218</v>
      </c>
      <c r="D156" s="58" t="s">
        <v>220</v>
      </c>
      <c r="E156" s="58" t="s">
        <v>146</v>
      </c>
      <c r="F156" s="83">
        <v>420086.92</v>
      </c>
      <c r="G156" s="83">
        <f>F156</f>
        <v>420086.92</v>
      </c>
    </row>
    <row r="157" spans="1:10" ht="15" hidden="1" x14ac:dyDescent="0.2">
      <c r="A157" s="28" t="s">
        <v>147</v>
      </c>
      <c r="B157" s="58" t="s">
        <v>125</v>
      </c>
      <c r="C157" s="58" t="s">
        <v>218</v>
      </c>
      <c r="D157" s="58" t="s">
        <v>220</v>
      </c>
      <c r="E157" s="58" t="s">
        <v>148</v>
      </c>
      <c r="F157" s="61"/>
      <c r="G157" s="61"/>
    </row>
    <row r="158" spans="1:10" s="19" customFormat="1" ht="25.5" x14ac:dyDescent="0.2">
      <c r="A158" s="28" t="s">
        <v>221</v>
      </c>
      <c r="B158" s="58" t="s">
        <v>125</v>
      </c>
      <c r="C158" s="58" t="s">
        <v>218</v>
      </c>
      <c r="D158" s="58" t="s">
        <v>222</v>
      </c>
      <c r="E158" s="58" t="s">
        <v>121</v>
      </c>
      <c r="F158" s="60">
        <f>SUM(F159:F161)</f>
        <v>6681611.0099999998</v>
      </c>
      <c r="G158" s="60">
        <f>SUM(G159:G161)</f>
        <v>6523776.21</v>
      </c>
    </row>
    <row r="159" spans="1:10" s="19" customFormat="1" ht="38.25" hidden="1" x14ac:dyDescent="0.2">
      <c r="A159" s="28" t="s">
        <v>293</v>
      </c>
      <c r="B159" s="58" t="s">
        <v>125</v>
      </c>
      <c r="C159" s="58" t="s">
        <v>218</v>
      </c>
      <c r="D159" s="58" t="s">
        <v>222</v>
      </c>
      <c r="E159" s="58" t="s">
        <v>235</v>
      </c>
      <c r="F159" s="61"/>
      <c r="G159" s="61">
        <f>F159</f>
        <v>0</v>
      </c>
    </row>
    <row r="160" spans="1:10" ht="38.25" x14ac:dyDescent="0.2">
      <c r="A160" s="28" t="s">
        <v>198</v>
      </c>
      <c r="B160" s="58" t="s">
        <v>125</v>
      </c>
      <c r="C160" s="58" t="s">
        <v>218</v>
      </c>
      <c r="D160" s="58" t="s">
        <v>222</v>
      </c>
      <c r="E160" s="58" t="s">
        <v>146</v>
      </c>
      <c r="F160" s="82">
        <v>6415823.1399999997</v>
      </c>
      <c r="G160" s="82">
        <f>F160</f>
        <v>6415823.1399999997</v>
      </c>
    </row>
    <row r="161" spans="1:7" ht="15" x14ac:dyDescent="0.2">
      <c r="A161" s="28" t="s">
        <v>528</v>
      </c>
      <c r="B161" s="58" t="s">
        <v>125</v>
      </c>
      <c r="C161" s="58" t="s">
        <v>218</v>
      </c>
      <c r="D161" s="58" t="s">
        <v>222</v>
      </c>
      <c r="E161" s="58" t="s">
        <v>475</v>
      </c>
      <c r="F161" s="82">
        <v>265787.87</v>
      </c>
      <c r="G161" s="82">
        <v>107953.07</v>
      </c>
    </row>
    <row r="162" spans="1:7" s="19" customFormat="1" ht="25.5" x14ac:dyDescent="0.2">
      <c r="A162" s="28" t="s">
        <v>398</v>
      </c>
      <c r="B162" s="58" t="s">
        <v>125</v>
      </c>
      <c r="C162" s="58" t="s">
        <v>218</v>
      </c>
      <c r="D162" s="58" t="s">
        <v>397</v>
      </c>
      <c r="E162" s="58" t="s">
        <v>121</v>
      </c>
      <c r="F162" s="61">
        <f>F163</f>
        <v>285000</v>
      </c>
      <c r="G162" s="61">
        <f>G163</f>
        <v>285000</v>
      </c>
    </row>
    <row r="163" spans="1:7" ht="15" x14ac:dyDescent="0.2">
      <c r="A163" s="28" t="s">
        <v>399</v>
      </c>
      <c r="B163" s="58" t="s">
        <v>125</v>
      </c>
      <c r="C163" s="58" t="s">
        <v>218</v>
      </c>
      <c r="D163" s="58" t="s">
        <v>397</v>
      </c>
      <c r="E163" s="58" t="s">
        <v>184</v>
      </c>
      <c r="F163" s="82">
        <v>285000</v>
      </c>
      <c r="G163" s="82">
        <f>F163</f>
        <v>285000</v>
      </c>
    </row>
    <row r="164" spans="1:7" s="19" customFormat="1" ht="51" x14ac:dyDescent="0.2">
      <c r="A164" s="28" t="s">
        <v>241</v>
      </c>
      <c r="B164" s="58" t="s">
        <v>125</v>
      </c>
      <c r="C164" s="58" t="s">
        <v>218</v>
      </c>
      <c r="D164" s="58" t="s">
        <v>400</v>
      </c>
      <c r="E164" s="58" t="s">
        <v>121</v>
      </c>
      <c r="F164" s="60">
        <f>F165</f>
        <v>13599.08</v>
      </c>
      <c r="G164" s="60">
        <f>G165</f>
        <v>13599.08</v>
      </c>
    </row>
    <row r="165" spans="1:7" ht="15" x14ac:dyDescent="0.2">
      <c r="A165" s="28" t="s">
        <v>399</v>
      </c>
      <c r="B165" s="58" t="s">
        <v>125</v>
      </c>
      <c r="C165" s="58" t="s">
        <v>218</v>
      </c>
      <c r="D165" s="58" t="s">
        <v>400</v>
      </c>
      <c r="E165" s="58" t="s">
        <v>184</v>
      </c>
      <c r="F165" s="61">
        <v>13599.08</v>
      </c>
      <c r="G165" s="61">
        <f>F165</f>
        <v>13599.08</v>
      </c>
    </row>
    <row r="166" spans="1:7" s="19" customFormat="1" ht="15" hidden="1" x14ac:dyDescent="0.2">
      <c r="A166" s="28" t="s">
        <v>225</v>
      </c>
      <c r="B166" s="58" t="s">
        <v>125</v>
      </c>
      <c r="C166" s="58" t="s">
        <v>218</v>
      </c>
      <c r="D166" s="58" t="s">
        <v>226</v>
      </c>
      <c r="E166" s="58" t="s">
        <v>121</v>
      </c>
      <c r="F166" s="60">
        <f>SUM(F167:F169)+F170</f>
        <v>0</v>
      </c>
      <c r="G166" s="60">
        <f>SUM(G167:G169)+G170</f>
        <v>0</v>
      </c>
    </row>
    <row r="167" spans="1:7" ht="38.25" hidden="1" x14ac:dyDescent="0.2">
      <c r="A167" s="28" t="s">
        <v>198</v>
      </c>
      <c r="B167" s="58" t="s">
        <v>125</v>
      </c>
      <c r="C167" s="58" t="s">
        <v>218</v>
      </c>
      <c r="D167" s="58" t="s">
        <v>226</v>
      </c>
      <c r="E167" s="58" t="s">
        <v>146</v>
      </c>
      <c r="F167" s="61"/>
      <c r="G167" s="61">
        <f>F167</f>
        <v>0</v>
      </c>
    </row>
    <row r="168" spans="1:7" ht="51" hidden="1" x14ac:dyDescent="0.2">
      <c r="A168" s="28" t="s">
        <v>304</v>
      </c>
      <c r="B168" s="58" t="s">
        <v>125</v>
      </c>
      <c r="C168" s="58" t="s">
        <v>218</v>
      </c>
      <c r="D168" s="58" t="s">
        <v>226</v>
      </c>
      <c r="E168" s="58" t="s">
        <v>227</v>
      </c>
      <c r="F168" s="61"/>
      <c r="G168" s="61">
        <f>F168</f>
        <v>0</v>
      </c>
    </row>
    <row r="169" spans="1:7" ht="38.25" hidden="1" x14ac:dyDescent="0.2">
      <c r="A169" s="28" t="s">
        <v>401</v>
      </c>
      <c r="B169" s="58" t="s">
        <v>125</v>
      </c>
      <c r="C169" s="58" t="s">
        <v>218</v>
      </c>
      <c r="D169" s="58" t="s">
        <v>226</v>
      </c>
      <c r="E169" s="58" t="s">
        <v>186</v>
      </c>
      <c r="F169" s="61"/>
      <c r="G169" s="61">
        <f>F169</f>
        <v>0</v>
      </c>
    </row>
    <row r="170" spans="1:7" ht="15" hidden="1" x14ac:dyDescent="0.2">
      <c r="A170" s="28" t="s">
        <v>187</v>
      </c>
      <c r="B170" s="58" t="s">
        <v>125</v>
      </c>
      <c r="C170" s="58" t="s">
        <v>218</v>
      </c>
      <c r="D170" s="58" t="s">
        <v>226</v>
      </c>
      <c r="E170" s="58" t="s">
        <v>148</v>
      </c>
      <c r="F170" s="61"/>
      <c r="G170" s="61">
        <f>F170</f>
        <v>0</v>
      </c>
    </row>
    <row r="171" spans="1:7" ht="63.75" hidden="1" x14ac:dyDescent="0.2">
      <c r="A171" s="28" t="s">
        <v>447</v>
      </c>
      <c r="B171" s="58" t="s">
        <v>125</v>
      </c>
      <c r="C171" s="58" t="s">
        <v>218</v>
      </c>
      <c r="D171" s="58" t="s">
        <v>448</v>
      </c>
      <c r="E171" s="58" t="s">
        <v>121</v>
      </c>
      <c r="F171" s="60">
        <f>SUM(F172:F173)</f>
        <v>0</v>
      </c>
      <c r="G171" s="60">
        <f>SUM(G172:G173)</f>
        <v>0</v>
      </c>
    </row>
    <row r="172" spans="1:7" ht="51" hidden="1" x14ac:dyDescent="0.2">
      <c r="A172" s="28" t="s">
        <v>304</v>
      </c>
      <c r="B172" s="58" t="s">
        <v>125</v>
      </c>
      <c r="C172" s="58" t="s">
        <v>218</v>
      </c>
      <c r="D172" s="58" t="s">
        <v>448</v>
      </c>
      <c r="E172" s="58" t="s">
        <v>227</v>
      </c>
      <c r="F172" s="83"/>
      <c r="G172" s="82"/>
    </row>
    <row r="173" spans="1:7" ht="15" hidden="1" x14ac:dyDescent="0.2">
      <c r="A173" s="28" t="s">
        <v>187</v>
      </c>
      <c r="B173" s="58" t="s">
        <v>125</v>
      </c>
      <c r="C173" s="58" t="s">
        <v>218</v>
      </c>
      <c r="D173" s="58" t="s">
        <v>448</v>
      </c>
      <c r="E173" s="58" t="s">
        <v>148</v>
      </c>
      <c r="F173" s="82"/>
      <c r="G173" s="82"/>
    </row>
    <row r="174" spans="1:7" ht="38.25" hidden="1" x14ac:dyDescent="0.2">
      <c r="A174" s="28" t="s">
        <v>451</v>
      </c>
      <c r="B174" s="58" t="s">
        <v>125</v>
      </c>
      <c r="C174" s="58" t="s">
        <v>218</v>
      </c>
      <c r="D174" s="58" t="s">
        <v>449</v>
      </c>
      <c r="E174" s="58" t="s">
        <v>121</v>
      </c>
      <c r="F174" s="60">
        <f>SUM(F175:F176)</f>
        <v>0</v>
      </c>
      <c r="G174" s="60">
        <f>SUM(G175:G176)</f>
        <v>0</v>
      </c>
    </row>
    <row r="175" spans="1:7" ht="51" hidden="1" x14ac:dyDescent="0.2">
      <c r="A175" s="28" t="s">
        <v>304</v>
      </c>
      <c r="B175" s="58" t="s">
        <v>125</v>
      </c>
      <c r="C175" s="58" t="s">
        <v>218</v>
      </c>
      <c r="D175" s="58" t="s">
        <v>449</v>
      </c>
      <c r="E175" s="58" t="s">
        <v>227</v>
      </c>
      <c r="F175" s="83"/>
      <c r="G175" s="83"/>
    </row>
    <row r="176" spans="1:7" ht="15" hidden="1" x14ac:dyDescent="0.2">
      <c r="A176" s="28" t="s">
        <v>187</v>
      </c>
      <c r="B176" s="58" t="s">
        <v>125</v>
      </c>
      <c r="C176" s="58" t="s">
        <v>218</v>
      </c>
      <c r="D176" s="58" t="s">
        <v>449</v>
      </c>
      <c r="E176" s="58" t="s">
        <v>148</v>
      </c>
      <c r="F176" s="83"/>
      <c r="G176" s="83"/>
    </row>
    <row r="177" spans="1:7" ht="38.25" hidden="1" x14ac:dyDescent="0.2">
      <c r="A177" s="28" t="s">
        <v>452</v>
      </c>
      <c r="B177" s="58" t="s">
        <v>125</v>
      </c>
      <c r="C177" s="58" t="s">
        <v>218</v>
      </c>
      <c r="D177" s="58" t="s">
        <v>450</v>
      </c>
      <c r="E177" s="58" t="s">
        <v>121</v>
      </c>
      <c r="F177" s="60">
        <f>SUM(F178:F179)</f>
        <v>0</v>
      </c>
      <c r="G177" s="60">
        <f>SUM(G178:G179)</f>
        <v>0</v>
      </c>
    </row>
    <row r="178" spans="1:7" ht="51" hidden="1" x14ac:dyDescent="0.2">
      <c r="A178" s="28" t="s">
        <v>304</v>
      </c>
      <c r="B178" s="58" t="s">
        <v>125</v>
      </c>
      <c r="C178" s="58" t="s">
        <v>218</v>
      </c>
      <c r="D178" s="58" t="s">
        <v>450</v>
      </c>
      <c r="E178" s="58" t="s">
        <v>227</v>
      </c>
      <c r="F178" s="83"/>
      <c r="G178" s="83"/>
    </row>
    <row r="179" spans="1:7" ht="15" hidden="1" x14ac:dyDescent="0.2">
      <c r="A179" s="28" t="s">
        <v>187</v>
      </c>
      <c r="B179" s="58" t="s">
        <v>125</v>
      </c>
      <c r="C179" s="58" t="s">
        <v>218</v>
      </c>
      <c r="D179" s="58" t="s">
        <v>450</v>
      </c>
      <c r="E179" s="58" t="s">
        <v>148</v>
      </c>
      <c r="F179" s="83"/>
      <c r="G179" s="83"/>
    </row>
    <row r="180" spans="1:7" ht="15" x14ac:dyDescent="0.2">
      <c r="A180" s="28" t="s">
        <v>402</v>
      </c>
      <c r="B180" s="58" t="s">
        <v>125</v>
      </c>
      <c r="C180" s="58" t="s">
        <v>218</v>
      </c>
      <c r="D180" s="58" t="s">
        <v>288</v>
      </c>
      <c r="E180" s="58" t="s">
        <v>121</v>
      </c>
      <c r="F180" s="61">
        <f>F181</f>
        <v>160000</v>
      </c>
      <c r="G180" s="61">
        <f>G181</f>
        <v>160000</v>
      </c>
    </row>
    <row r="181" spans="1:7" ht="38.25" x14ac:dyDescent="0.2">
      <c r="A181" s="28" t="s">
        <v>198</v>
      </c>
      <c r="B181" s="58" t="s">
        <v>125</v>
      </c>
      <c r="C181" s="58" t="s">
        <v>218</v>
      </c>
      <c r="D181" s="58" t="s">
        <v>288</v>
      </c>
      <c r="E181" s="58" t="s">
        <v>146</v>
      </c>
      <c r="F181" s="82">
        <v>160000</v>
      </c>
      <c r="G181" s="82">
        <v>160000</v>
      </c>
    </row>
    <row r="182" spans="1:7" ht="51" hidden="1" x14ac:dyDescent="0.2">
      <c r="A182" s="28" t="s">
        <v>605</v>
      </c>
      <c r="B182" s="58" t="s">
        <v>125</v>
      </c>
      <c r="C182" s="58" t="s">
        <v>218</v>
      </c>
      <c r="D182" s="58" t="s">
        <v>400</v>
      </c>
      <c r="E182" s="58" t="s">
        <v>121</v>
      </c>
      <c r="F182" s="61">
        <f>F183</f>
        <v>0</v>
      </c>
      <c r="G182" s="61">
        <f>G183</f>
        <v>0</v>
      </c>
    </row>
    <row r="183" spans="1:7" ht="15" hidden="1" x14ac:dyDescent="0.2">
      <c r="A183" s="28" t="s">
        <v>183</v>
      </c>
      <c r="B183" s="58" t="s">
        <v>125</v>
      </c>
      <c r="C183" s="58" t="s">
        <v>218</v>
      </c>
      <c r="D183" s="58" t="s">
        <v>400</v>
      </c>
      <c r="E183" s="58" t="s">
        <v>184</v>
      </c>
      <c r="F183" s="82"/>
      <c r="G183" s="82"/>
    </row>
    <row r="184" spans="1:7" s="18" customFormat="1" ht="14.25" x14ac:dyDescent="0.2">
      <c r="A184" s="30" t="s">
        <v>228</v>
      </c>
      <c r="B184" s="56" t="s">
        <v>125</v>
      </c>
      <c r="C184" s="56" t="s">
        <v>229</v>
      </c>
      <c r="D184" s="56" t="s">
        <v>123</v>
      </c>
      <c r="E184" s="56" t="s">
        <v>121</v>
      </c>
      <c r="F184" s="62">
        <f>F185+F190+F193+F196+F198+F202+F187+F205+F207+F209+F211</f>
        <v>6279827.4100000001</v>
      </c>
      <c r="G184" s="62">
        <f>G185+G190+G193+G196+G198+G202+G187+G205+G207+G209+G211</f>
        <v>2927914.92</v>
      </c>
    </row>
    <row r="185" spans="1:7" s="19" customFormat="1" ht="48.75" hidden="1" customHeight="1" x14ac:dyDescent="0.2">
      <c r="A185" s="28" t="s">
        <v>230</v>
      </c>
      <c r="B185" s="58" t="s">
        <v>125</v>
      </c>
      <c r="C185" s="58" t="s">
        <v>229</v>
      </c>
      <c r="D185" s="58" t="s">
        <v>231</v>
      </c>
      <c r="E185" s="58" t="s">
        <v>121</v>
      </c>
      <c r="F185" s="60">
        <f>F186</f>
        <v>0</v>
      </c>
      <c r="G185" s="60">
        <f>G186</f>
        <v>0</v>
      </c>
    </row>
    <row r="186" spans="1:7" ht="38.25" hidden="1" x14ac:dyDescent="0.2">
      <c r="A186" s="28" t="s">
        <v>198</v>
      </c>
      <c r="B186" s="58" t="s">
        <v>125</v>
      </c>
      <c r="C186" s="58" t="s">
        <v>229</v>
      </c>
      <c r="D186" s="58" t="s">
        <v>231</v>
      </c>
      <c r="E186" s="58" t="s">
        <v>146</v>
      </c>
      <c r="F186" s="60"/>
      <c r="G186" s="60">
        <f>F186</f>
        <v>0</v>
      </c>
    </row>
    <row r="187" spans="1:7" ht="38.25" hidden="1" x14ac:dyDescent="0.2">
      <c r="A187" s="28" t="s">
        <v>404</v>
      </c>
      <c r="B187" s="58" t="s">
        <v>125</v>
      </c>
      <c r="C187" s="58" t="s">
        <v>229</v>
      </c>
      <c r="D187" s="58" t="s">
        <v>403</v>
      </c>
      <c r="E187" s="58" t="s">
        <v>121</v>
      </c>
      <c r="F187" s="60">
        <f>F188+F189</f>
        <v>0</v>
      </c>
      <c r="G187" s="60">
        <f>G188+G189</f>
        <v>0</v>
      </c>
    </row>
    <row r="188" spans="1:7" ht="38.25" hidden="1" x14ac:dyDescent="0.2">
      <c r="A188" s="28" t="s">
        <v>198</v>
      </c>
      <c r="B188" s="58" t="s">
        <v>125</v>
      </c>
      <c r="C188" s="58" t="s">
        <v>229</v>
      </c>
      <c r="D188" s="58" t="s">
        <v>403</v>
      </c>
      <c r="E188" s="58" t="s">
        <v>146</v>
      </c>
      <c r="F188" s="60"/>
      <c r="G188" s="60">
        <f>F188</f>
        <v>0</v>
      </c>
    </row>
    <row r="189" spans="1:7" ht="25.5" hidden="1" x14ac:dyDescent="0.2">
      <c r="A189" s="28" t="s">
        <v>495</v>
      </c>
      <c r="B189" s="58" t="s">
        <v>125</v>
      </c>
      <c r="C189" s="58" t="s">
        <v>229</v>
      </c>
      <c r="D189" s="58" t="s">
        <v>403</v>
      </c>
      <c r="E189" s="58" t="s">
        <v>494</v>
      </c>
      <c r="F189" s="60"/>
      <c r="G189" s="60">
        <f>F189</f>
        <v>0</v>
      </c>
    </row>
    <row r="190" spans="1:7" s="19" customFormat="1" ht="25.5" x14ac:dyDescent="0.2">
      <c r="A190" s="28" t="s">
        <v>232</v>
      </c>
      <c r="B190" s="58" t="s">
        <v>125</v>
      </c>
      <c r="C190" s="58" t="s">
        <v>229</v>
      </c>
      <c r="D190" s="58" t="s">
        <v>233</v>
      </c>
      <c r="E190" s="58" t="s">
        <v>121</v>
      </c>
      <c r="F190" s="60">
        <f>SUM(F191:F192)</f>
        <v>2046000</v>
      </c>
      <c r="G190" s="60">
        <f>SUM(G191:G192)</f>
        <v>2046000</v>
      </c>
    </row>
    <row r="191" spans="1:7" s="19" customFormat="1" ht="38.25" hidden="1" x14ac:dyDescent="0.2">
      <c r="A191" s="29" t="s">
        <v>234</v>
      </c>
      <c r="B191" s="58" t="s">
        <v>125</v>
      </c>
      <c r="C191" s="58" t="s">
        <v>229</v>
      </c>
      <c r="D191" s="58" t="s">
        <v>233</v>
      </c>
      <c r="E191" s="58" t="s">
        <v>235</v>
      </c>
      <c r="F191" s="60"/>
      <c r="G191" s="60"/>
    </row>
    <row r="192" spans="1:7" ht="38.25" x14ac:dyDescent="0.2">
      <c r="A192" s="28" t="s">
        <v>198</v>
      </c>
      <c r="B192" s="58" t="s">
        <v>125</v>
      </c>
      <c r="C192" s="58" t="s">
        <v>229</v>
      </c>
      <c r="D192" s="58" t="s">
        <v>233</v>
      </c>
      <c r="E192" s="58" t="s">
        <v>146</v>
      </c>
      <c r="F192" s="83">
        <v>2046000</v>
      </c>
      <c r="G192" s="83">
        <f>F192</f>
        <v>2046000</v>
      </c>
    </row>
    <row r="193" spans="1:7" s="19" customFormat="1" ht="15" hidden="1" x14ac:dyDescent="0.2">
      <c r="A193" s="28" t="s">
        <v>236</v>
      </c>
      <c r="B193" s="58" t="s">
        <v>125</v>
      </c>
      <c r="C193" s="58" t="s">
        <v>229</v>
      </c>
      <c r="D193" s="58" t="s">
        <v>237</v>
      </c>
      <c r="E193" s="58" t="s">
        <v>121</v>
      </c>
      <c r="F193" s="60">
        <f>F194+F195</f>
        <v>0</v>
      </c>
      <c r="G193" s="60">
        <f>G194+G195</f>
        <v>0</v>
      </c>
    </row>
    <row r="194" spans="1:7" ht="38.25" hidden="1" x14ac:dyDescent="0.2">
      <c r="A194" s="28" t="s">
        <v>198</v>
      </c>
      <c r="B194" s="58" t="s">
        <v>125</v>
      </c>
      <c r="C194" s="58" t="s">
        <v>229</v>
      </c>
      <c r="D194" s="58" t="s">
        <v>237</v>
      </c>
      <c r="E194" s="58" t="s">
        <v>146</v>
      </c>
      <c r="F194" s="60"/>
      <c r="G194" s="60"/>
    </row>
    <row r="195" spans="1:7" ht="38.25" hidden="1" x14ac:dyDescent="0.2">
      <c r="A195" s="28" t="s">
        <v>243</v>
      </c>
      <c r="B195" s="58" t="s">
        <v>125</v>
      </c>
      <c r="C195" s="58" t="s">
        <v>229</v>
      </c>
      <c r="D195" s="58" t="s">
        <v>237</v>
      </c>
      <c r="E195" s="58" t="s">
        <v>224</v>
      </c>
      <c r="F195" s="60"/>
      <c r="G195" s="60"/>
    </row>
    <row r="196" spans="1:7" s="19" customFormat="1" ht="21" customHeight="1" x14ac:dyDescent="0.2">
      <c r="A196" s="28" t="s">
        <v>238</v>
      </c>
      <c r="B196" s="58" t="s">
        <v>125</v>
      </c>
      <c r="C196" s="58" t="s">
        <v>229</v>
      </c>
      <c r="D196" s="58" t="s">
        <v>239</v>
      </c>
      <c r="E196" s="58" t="s">
        <v>121</v>
      </c>
      <c r="F196" s="60">
        <f>F197</f>
        <v>13721.67</v>
      </c>
      <c r="G196" s="60">
        <f>G197</f>
        <v>13721.67</v>
      </c>
    </row>
    <row r="197" spans="1:7" ht="15" x14ac:dyDescent="0.2">
      <c r="A197" s="28" t="s">
        <v>240</v>
      </c>
      <c r="B197" s="58" t="s">
        <v>125</v>
      </c>
      <c r="C197" s="58" t="s">
        <v>229</v>
      </c>
      <c r="D197" s="58" t="s">
        <v>239</v>
      </c>
      <c r="E197" s="58" t="s">
        <v>184</v>
      </c>
      <c r="F197" s="83">
        <v>13721.67</v>
      </c>
      <c r="G197" s="83">
        <v>13721.67</v>
      </c>
    </row>
    <row r="198" spans="1:7" s="19" customFormat="1" ht="51" x14ac:dyDescent="0.2">
      <c r="A198" s="28" t="s">
        <v>241</v>
      </c>
      <c r="B198" s="58" t="s">
        <v>125</v>
      </c>
      <c r="C198" s="58" t="s">
        <v>229</v>
      </c>
      <c r="D198" s="58" t="s">
        <v>242</v>
      </c>
      <c r="E198" s="58" t="s">
        <v>121</v>
      </c>
      <c r="F198" s="60">
        <f>SUM(F199:F201)</f>
        <v>868193.25</v>
      </c>
      <c r="G198" s="60">
        <f>SUM(G199:G201)</f>
        <v>868193.25</v>
      </c>
    </row>
    <row r="199" spans="1:7" ht="38.25" x14ac:dyDescent="0.2">
      <c r="A199" s="28" t="s">
        <v>164</v>
      </c>
      <c r="B199" s="58" t="s">
        <v>125</v>
      </c>
      <c r="C199" s="58" t="s">
        <v>229</v>
      </c>
      <c r="D199" s="58" t="s">
        <v>242</v>
      </c>
      <c r="E199" s="58" t="s">
        <v>146</v>
      </c>
      <c r="F199" s="60">
        <v>868193.25</v>
      </c>
      <c r="G199" s="60">
        <v>868193.25</v>
      </c>
    </row>
    <row r="200" spans="1:7" ht="63.75" hidden="1" x14ac:dyDescent="0.2">
      <c r="A200" s="28" t="s">
        <v>439</v>
      </c>
      <c r="B200" s="58" t="s">
        <v>125</v>
      </c>
      <c r="C200" s="58" t="s">
        <v>229</v>
      </c>
      <c r="D200" s="58" t="s">
        <v>242</v>
      </c>
      <c r="E200" s="58" t="s">
        <v>438</v>
      </c>
      <c r="F200" s="60"/>
      <c r="G200" s="60">
        <f>F200</f>
        <v>0</v>
      </c>
    </row>
    <row r="201" spans="1:7" ht="38.25" hidden="1" x14ac:dyDescent="0.2">
      <c r="A201" s="28" t="s">
        <v>529</v>
      </c>
      <c r="B201" s="58" t="s">
        <v>125</v>
      </c>
      <c r="C201" s="58" t="s">
        <v>229</v>
      </c>
      <c r="D201" s="58" t="s">
        <v>242</v>
      </c>
      <c r="E201" s="58" t="s">
        <v>186</v>
      </c>
      <c r="F201" s="60"/>
      <c r="G201" s="60">
        <f>F201</f>
        <v>0</v>
      </c>
    </row>
    <row r="202" spans="1:7" ht="38.25" hidden="1" x14ac:dyDescent="0.2">
      <c r="A202" s="28" t="s">
        <v>300</v>
      </c>
      <c r="B202" s="58" t="s">
        <v>125</v>
      </c>
      <c r="C202" s="58" t="s">
        <v>229</v>
      </c>
      <c r="D202" s="58" t="s">
        <v>405</v>
      </c>
      <c r="E202" s="58" t="s">
        <v>121</v>
      </c>
      <c r="F202" s="60">
        <f>F204+F203</f>
        <v>0</v>
      </c>
      <c r="G202" s="60">
        <f>G204+G203</f>
        <v>0</v>
      </c>
    </row>
    <row r="203" spans="1:7" ht="38.25" hidden="1" x14ac:dyDescent="0.2">
      <c r="A203" s="28" t="s">
        <v>164</v>
      </c>
      <c r="B203" s="58" t="s">
        <v>125</v>
      </c>
      <c r="C203" s="58" t="s">
        <v>229</v>
      </c>
      <c r="D203" s="58" t="s">
        <v>405</v>
      </c>
      <c r="E203" s="58" t="s">
        <v>146</v>
      </c>
      <c r="F203" s="60"/>
      <c r="G203" s="60"/>
    </row>
    <row r="204" spans="1:7" ht="38.25" hidden="1" x14ac:dyDescent="0.2">
      <c r="A204" s="28" t="s">
        <v>243</v>
      </c>
      <c r="B204" s="58" t="s">
        <v>125</v>
      </c>
      <c r="C204" s="58" t="s">
        <v>229</v>
      </c>
      <c r="D204" s="58" t="s">
        <v>405</v>
      </c>
      <c r="E204" s="58" t="s">
        <v>224</v>
      </c>
      <c r="F204" s="60"/>
      <c r="G204" s="60"/>
    </row>
    <row r="205" spans="1:7" ht="165.75" hidden="1" x14ac:dyDescent="0.2">
      <c r="A205" s="28" t="s">
        <v>453</v>
      </c>
      <c r="B205" s="58" t="s">
        <v>125</v>
      </c>
      <c r="C205" s="58" t="s">
        <v>229</v>
      </c>
      <c r="D205" s="58" t="s">
        <v>454</v>
      </c>
      <c r="E205" s="58" t="s">
        <v>121</v>
      </c>
      <c r="F205" s="60">
        <f>F206</f>
        <v>0</v>
      </c>
      <c r="G205" s="60">
        <f>G206</f>
        <v>0</v>
      </c>
    </row>
    <row r="206" spans="1:7" ht="38.25" hidden="1" x14ac:dyDescent="0.2">
      <c r="A206" s="28" t="s">
        <v>164</v>
      </c>
      <c r="B206" s="58" t="s">
        <v>125</v>
      </c>
      <c r="C206" s="58" t="s">
        <v>229</v>
      </c>
      <c r="D206" s="58" t="s">
        <v>454</v>
      </c>
      <c r="E206" s="58" t="s">
        <v>146</v>
      </c>
      <c r="F206" s="60"/>
      <c r="G206" s="60"/>
    </row>
    <row r="207" spans="1:7" ht="38.25" hidden="1" x14ac:dyDescent="0.2">
      <c r="A207" s="28" t="s">
        <v>404</v>
      </c>
      <c r="B207" s="58" t="s">
        <v>125</v>
      </c>
      <c r="C207" s="58" t="s">
        <v>229</v>
      </c>
      <c r="D207" s="58" t="s">
        <v>496</v>
      </c>
      <c r="E207" s="58" t="s">
        <v>121</v>
      </c>
      <c r="F207" s="60">
        <f>F208</f>
        <v>0</v>
      </c>
      <c r="G207" s="60">
        <f>G208</f>
        <v>0</v>
      </c>
    </row>
    <row r="208" spans="1:7" ht="38.25" hidden="1" x14ac:dyDescent="0.2">
      <c r="A208" s="28" t="s">
        <v>164</v>
      </c>
      <c r="B208" s="58" t="s">
        <v>125</v>
      </c>
      <c r="C208" s="58" t="s">
        <v>229</v>
      </c>
      <c r="D208" s="58" t="s">
        <v>496</v>
      </c>
      <c r="E208" s="58" t="s">
        <v>146</v>
      </c>
      <c r="F208" s="60"/>
      <c r="G208" s="60">
        <f>F208</f>
        <v>0</v>
      </c>
    </row>
    <row r="209" spans="1:10" ht="25.5" hidden="1" x14ac:dyDescent="0.2">
      <c r="A209" s="28" t="s">
        <v>564</v>
      </c>
      <c r="B209" s="58" t="s">
        <v>125</v>
      </c>
      <c r="C209" s="58" t="s">
        <v>229</v>
      </c>
      <c r="D209" s="58" t="s">
        <v>563</v>
      </c>
      <c r="E209" s="58" t="s">
        <v>121</v>
      </c>
      <c r="F209" s="60">
        <f>F210</f>
        <v>0</v>
      </c>
      <c r="G209" s="60">
        <f>G210</f>
        <v>0</v>
      </c>
    </row>
    <row r="210" spans="1:10" ht="38.25" hidden="1" x14ac:dyDescent="0.2">
      <c r="A210" s="28" t="s">
        <v>164</v>
      </c>
      <c r="B210" s="58" t="s">
        <v>125</v>
      </c>
      <c r="C210" s="58" t="s">
        <v>229</v>
      </c>
      <c r="D210" s="58" t="s">
        <v>563</v>
      </c>
      <c r="E210" s="58" t="s">
        <v>146</v>
      </c>
      <c r="F210" s="83"/>
      <c r="G210" s="83"/>
    </row>
    <row r="211" spans="1:10" ht="25.5" x14ac:dyDescent="0.2">
      <c r="A211" s="28" t="s">
        <v>566</v>
      </c>
      <c r="B211" s="58" t="s">
        <v>125</v>
      </c>
      <c r="C211" s="58" t="s">
        <v>229</v>
      </c>
      <c r="D211" s="58" t="s">
        <v>565</v>
      </c>
      <c r="E211" s="58" t="s">
        <v>121</v>
      </c>
      <c r="F211" s="60">
        <f>F212</f>
        <v>3351912.49</v>
      </c>
      <c r="G211" s="60">
        <f>G212</f>
        <v>0</v>
      </c>
    </row>
    <row r="212" spans="1:10" ht="38.25" x14ac:dyDescent="0.2">
      <c r="A212" s="28" t="s">
        <v>164</v>
      </c>
      <c r="B212" s="58" t="s">
        <v>125</v>
      </c>
      <c r="C212" s="58" t="s">
        <v>229</v>
      </c>
      <c r="D212" s="58" t="s">
        <v>565</v>
      </c>
      <c r="E212" s="58" t="s">
        <v>146</v>
      </c>
      <c r="F212" s="83">
        <v>3351912.49</v>
      </c>
      <c r="G212" s="83"/>
    </row>
    <row r="213" spans="1:10" s="19" customFormat="1" ht="51" hidden="1" x14ac:dyDescent="0.2">
      <c r="A213" s="28" t="s">
        <v>498</v>
      </c>
      <c r="B213" s="58" t="s">
        <v>125</v>
      </c>
      <c r="C213" s="58" t="s">
        <v>229</v>
      </c>
      <c r="D213" s="58" t="s">
        <v>497</v>
      </c>
      <c r="E213" s="58"/>
      <c r="F213" s="60">
        <f>F214</f>
        <v>0</v>
      </c>
      <c r="G213" s="60">
        <f>G214</f>
        <v>0</v>
      </c>
    </row>
    <row r="214" spans="1:10" ht="38.25" hidden="1" x14ac:dyDescent="0.2">
      <c r="A214" s="28" t="s">
        <v>164</v>
      </c>
      <c r="B214" s="58" t="s">
        <v>125</v>
      </c>
      <c r="C214" s="58" t="s">
        <v>229</v>
      </c>
      <c r="D214" s="58" t="s">
        <v>497</v>
      </c>
      <c r="E214" s="58" t="s">
        <v>146</v>
      </c>
      <c r="F214" s="83"/>
      <c r="G214" s="83"/>
    </row>
    <row r="215" spans="1:10" s="67" customFormat="1" ht="14.25" x14ac:dyDescent="0.2">
      <c r="A215" s="27" t="s">
        <v>244</v>
      </c>
      <c r="B215" s="56" t="s">
        <v>125</v>
      </c>
      <c r="C215" s="56" t="s">
        <v>245</v>
      </c>
      <c r="D215" s="56" t="s">
        <v>123</v>
      </c>
      <c r="E215" s="56" t="s">
        <v>121</v>
      </c>
      <c r="F215" s="57">
        <f>F216+F218+F220+F224+F226+F228+F230+F235+F237+F239+F242+F245+F247+F249</f>
        <v>48650943.849999994</v>
      </c>
      <c r="G215" s="57">
        <f>G216+G218+G220+G224+G226+G228+G230+G235+G237+G239+G242+G245+G247+G249</f>
        <v>47083282.810000002</v>
      </c>
      <c r="I215" s="86"/>
      <c r="J215" s="86"/>
    </row>
    <row r="216" spans="1:10" ht="76.5" x14ac:dyDescent="0.2">
      <c r="A216" s="28" t="s">
        <v>607</v>
      </c>
      <c r="B216" s="58" t="s">
        <v>125</v>
      </c>
      <c r="C216" s="58" t="s">
        <v>245</v>
      </c>
      <c r="D216" s="58" t="s">
        <v>606</v>
      </c>
      <c r="E216" s="58" t="s">
        <v>121</v>
      </c>
      <c r="F216" s="59">
        <f>F217</f>
        <v>4365250</v>
      </c>
      <c r="G216" s="59">
        <f>G217</f>
        <v>4365250</v>
      </c>
    </row>
    <row r="217" spans="1:10" ht="38.25" x14ac:dyDescent="0.2">
      <c r="A217" s="28" t="s">
        <v>164</v>
      </c>
      <c r="B217" s="58" t="s">
        <v>125</v>
      </c>
      <c r="C217" s="58" t="s">
        <v>245</v>
      </c>
      <c r="D217" s="58" t="s">
        <v>606</v>
      </c>
      <c r="E217" s="58" t="s">
        <v>146</v>
      </c>
      <c r="F217" s="84">
        <v>4365250</v>
      </c>
      <c r="G217" s="84">
        <v>4365250</v>
      </c>
    </row>
    <row r="218" spans="1:10" ht="89.25" x14ac:dyDescent="0.2">
      <c r="A218" s="28" t="s">
        <v>608</v>
      </c>
      <c r="B218" s="58" t="s">
        <v>125</v>
      </c>
      <c r="C218" s="58" t="s">
        <v>245</v>
      </c>
      <c r="D218" s="58" t="s">
        <v>530</v>
      </c>
      <c r="E218" s="58" t="s">
        <v>121</v>
      </c>
      <c r="F218" s="59">
        <f>F219</f>
        <v>895400</v>
      </c>
      <c r="G218" s="59">
        <f>G219</f>
        <v>895400</v>
      </c>
    </row>
    <row r="219" spans="1:10" ht="38.25" x14ac:dyDescent="0.2">
      <c r="A219" s="28" t="s">
        <v>164</v>
      </c>
      <c r="B219" s="58" t="s">
        <v>125</v>
      </c>
      <c r="C219" s="58" t="s">
        <v>245</v>
      </c>
      <c r="D219" s="58" t="s">
        <v>530</v>
      </c>
      <c r="E219" s="58" t="s">
        <v>146</v>
      </c>
      <c r="F219" s="84">
        <v>895400</v>
      </c>
      <c r="G219" s="84">
        <v>895400</v>
      </c>
    </row>
    <row r="220" spans="1:10" ht="15" x14ac:dyDescent="0.2">
      <c r="A220" s="28" t="s">
        <v>246</v>
      </c>
      <c r="B220" s="58" t="s">
        <v>125</v>
      </c>
      <c r="C220" s="58" t="s">
        <v>245</v>
      </c>
      <c r="D220" s="58" t="s">
        <v>247</v>
      </c>
      <c r="E220" s="58" t="s">
        <v>121</v>
      </c>
      <c r="F220" s="59">
        <f>SUM(F221:F223)</f>
        <v>8073029.7700000005</v>
      </c>
      <c r="G220" s="59">
        <f>SUM(G221:G223)</f>
        <v>8073029.7700000005</v>
      </c>
    </row>
    <row r="221" spans="1:10" s="19" customFormat="1" ht="38.25" x14ac:dyDescent="0.2">
      <c r="A221" s="28" t="s">
        <v>164</v>
      </c>
      <c r="B221" s="58" t="s">
        <v>125</v>
      </c>
      <c r="C221" s="58" t="s">
        <v>245</v>
      </c>
      <c r="D221" s="58" t="s">
        <v>247</v>
      </c>
      <c r="E221" s="58" t="s">
        <v>146</v>
      </c>
      <c r="F221" s="84">
        <v>3492436.23</v>
      </c>
      <c r="G221" s="84">
        <f>F221</f>
        <v>3492436.23</v>
      </c>
    </row>
    <row r="222" spans="1:10" s="19" customFormat="1" ht="15" x14ac:dyDescent="0.2">
      <c r="A222" s="28" t="s">
        <v>476</v>
      </c>
      <c r="B222" s="58" t="s">
        <v>125</v>
      </c>
      <c r="C222" s="58" t="s">
        <v>245</v>
      </c>
      <c r="D222" s="58" t="s">
        <v>247</v>
      </c>
      <c r="E222" s="58" t="s">
        <v>475</v>
      </c>
      <c r="F222" s="84">
        <v>4576758.49</v>
      </c>
      <c r="G222" s="84">
        <f>F222</f>
        <v>4576758.49</v>
      </c>
    </row>
    <row r="223" spans="1:10" ht="15" x14ac:dyDescent="0.2">
      <c r="A223" s="28" t="s">
        <v>147</v>
      </c>
      <c r="B223" s="58" t="s">
        <v>125</v>
      </c>
      <c r="C223" s="58" t="s">
        <v>245</v>
      </c>
      <c r="D223" s="58" t="s">
        <v>247</v>
      </c>
      <c r="E223" s="58" t="s">
        <v>148</v>
      </c>
      <c r="F223" s="84">
        <v>3835.05</v>
      </c>
      <c r="G223" s="84">
        <f>F223</f>
        <v>3835.05</v>
      </c>
    </row>
    <row r="224" spans="1:10" ht="15" x14ac:dyDescent="0.2">
      <c r="A224" s="28" t="s">
        <v>248</v>
      </c>
      <c r="B224" s="58" t="s">
        <v>125</v>
      </c>
      <c r="C224" s="58" t="s">
        <v>245</v>
      </c>
      <c r="D224" s="58" t="s">
        <v>249</v>
      </c>
      <c r="E224" s="58" t="s">
        <v>121</v>
      </c>
      <c r="F224" s="59">
        <f>F225</f>
        <v>1298458.49</v>
      </c>
      <c r="G224" s="59">
        <f>G225</f>
        <v>1298458.49</v>
      </c>
    </row>
    <row r="225" spans="1:7" s="19" customFormat="1" ht="38.25" x14ac:dyDescent="0.2">
      <c r="A225" s="28" t="s">
        <v>164</v>
      </c>
      <c r="B225" s="58" t="s">
        <v>125</v>
      </c>
      <c r="C225" s="58" t="s">
        <v>245</v>
      </c>
      <c r="D225" s="58" t="s">
        <v>249</v>
      </c>
      <c r="E225" s="58" t="s">
        <v>146</v>
      </c>
      <c r="F225" s="84">
        <v>1298458.49</v>
      </c>
      <c r="G225" s="84">
        <f>F225</f>
        <v>1298458.49</v>
      </c>
    </row>
    <row r="226" spans="1:7" ht="15" x14ac:dyDescent="0.2">
      <c r="A226" s="28" t="s">
        <v>250</v>
      </c>
      <c r="B226" s="58" t="s">
        <v>125</v>
      </c>
      <c r="C226" s="58" t="s">
        <v>245</v>
      </c>
      <c r="D226" s="58" t="s">
        <v>251</v>
      </c>
      <c r="E226" s="58" t="s">
        <v>121</v>
      </c>
      <c r="F226" s="59">
        <f>F227</f>
        <v>3172203.21</v>
      </c>
      <c r="G226" s="59">
        <f>G227</f>
        <v>3172203.21</v>
      </c>
    </row>
    <row r="227" spans="1:7" ht="38.25" x14ac:dyDescent="0.2">
      <c r="A227" s="28" t="s">
        <v>164</v>
      </c>
      <c r="B227" s="58" t="s">
        <v>125</v>
      </c>
      <c r="C227" s="58" t="s">
        <v>245</v>
      </c>
      <c r="D227" s="58" t="s">
        <v>251</v>
      </c>
      <c r="E227" s="58" t="s">
        <v>146</v>
      </c>
      <c r="F227" s="84">
        <v>3172203.21</v>
      </c>
      <c r="G227" s="84">
        <f>F227</f>
        <v>3172203.21</v>
      </c>
    </row>
    <row r="228" spans="1:7" ht="25.5" hidden="1" x14ac:dyDescent="0.2">
      <c r="A228" s="28" t="s">
        <v>252</v>
      </c>
      <c r="B228" s="58" t="s">
        <v>125</v>
      </c>
      <c r="C228" s="58" t="s">
        <v>245</v>
      </c>
      <c r="D228" s="58" t="s">
        <v>253</v>
      </c>
      <c r="E228" s="58" t="s">
        <v>121</v>
      </c>
      <c r="F228" s="59">
        <f>F229</f>
        <v>0</v>
      </c>
      <c r="G228" s="59">
        <f>G229</f>
        <v>0</v>
      </c>
    </row>
    <row r="229" spans="1:7" s="19" customFormat="1" ht="38.25" hidden="1" x14ac:dyDescent="0.2">
      <c r="A229" s="28" t="s">
        <v>164</v>
      </c>
      <c r="B229" s="58" t="s">
        <v>125</v>
      </c>
      <c r="C229" s="58" t="s">
        <v>245</v>
      </c>
      <c r="D229" s="58" t="s">
        <v>253</v>
      </c>
      <c r="E229" s="58" t="s">
        <v>146</v>
      </c>
      <c r="F229" s="59"/>
      <c r="G229" s="59"/>
    </row>
    <row r="230" spans="1:7" ht="15" x14ac:dyDescent="0.2">
      <c r="A230" s="28" t="s">
        <v>254</v>
      </c>
      <c r="B230" s="58" t="s">
        <v>125</v>
      </c>
      <c r="C230" s="58" t="s">
        <v>245</v>
      </c>
      <c r="D230" s="58" t="s">
        <v>255</v>
      </c>
      <c r="E230" s="58" t="s">
        <v>121</v>
      </c>
      <c r="F230" s="59">
        <f>F231+F232+F234+F233</f>
        <v>19770069.329999998</v>
      </c>
      <c r="G230" s="59">
        <f>G231+G232+G234+G233</f>
        <v>19485747.620000001</v>
      </c>
    </row>
    <row r="231" spans="1:7" ht="38.25" x14ac:dyDescent="0.2">
      <c r="A231" s="28" t="s">
        <v>164</v>
      </c>
      <c r="B231" s="58" t="s">
        <v>125</v>
      </c>
      <c r="C231" s="58" t="s">
        <v>245</v>
      </c>
      <c r="D231" s="58" t="s">
        <v>255</v>
      </c>
      <c r="E231" s="58" t="s">
        <v>146</v>
      </c>
      <c r="F231" s="84">
        <v>19240069.329999998</v>
      </c>
      <c r="G231" s="84">
        <v>18955747.620000001</v>
      </c>
    </row>
    <row r="232" spans="1:7" ht="46.5" hidden="1" customHeight="1" x14ac:dyDescent="0.2">
      <c r="A232" s="28" t="s">
        <v>223</v>
      </c>
      <c r="B232" s="58" t="s">
        <v>125</v>
      </c>
      <c r="C232" s="58" t="s">
        <v>245</v>
      </c>
      <c r="D232" s="58" t="s">
        <v>255</v>
      </c>
      <c r="E232" s="58" t="s">
        <v>224</v>
      </c>
      <c r="F232" s="59"/>
      <c r="G232" s="59"/>
    </row>
    <row r="233" spans="1:7" ht="19.5" customHeight="1" x14ac:dyDescent="0.2">
      <c r="A233" s="28" t="s">
        <v>609</v>
      </c>
      <c r="B233" s="58" t="s">
        <v>125</v>
      </c>
      <c r="C233" s="58" t="s">
        <v>245</v>
      </c>
      <c r="D233" s="58" t="s">
        <v>255</v>
      </c>
      <c r="E233" s="58" t="s">
        <v>485</v>
      </c>
      <c r="F233" s="59">
        <v>530000</v>
      </c>
      <c r="G233" s="59">
        <v>530000</v>
      </c>
    </row>
    <row r="234" spans="1:7" ht="38.25" hidden="1" x14ac:dyDescent="0.2">
      <c r="A234" s="28" t="s">
        <v>185</v>
      </c>
      <c r="B234" s="58" t="s">
        <v>125</v>
      </c>
      <c r="C234" s="58" t="s">
        <v>245</v>
      </c>
      <c r="D234" s="58" t="s">
        <v>255</v>
      </c>
      <c r="E234" s="58" t="s">
        <v>186</v>
      </c>
      <c r="F234" s="59"/>
      <c r="G234" s="59"/>
    </row>
    <row r="235" spans="1:7" ht="51" hidden="1" x14ac:dyDescent="0.2">
      <c r="A235" s="28" t="s">
        <v>407</v>
      </c>
      <c r="B235" s="58" t="s">
        <v>125</v>
      </c>
      <c r="C235" s="58" t="s">
        <v>245</v>
      </c>
      <c r="D235" s="58" t="s">
        <v>406</v>
      </c>
      <c r="E235" s="58" t="s">
        <v>121</v>
      </c>
      <c r="F235" s="59">
        <f>F236</f>
        <v>0</v>
      </c>
      <c r="G235" s="59">
        <f>G236</f>
        <v>0</v>
      </c>
    </row>
    <row r="236" spans="1:7" ht="38.25" hidden="1" x14ac:dyDescent="0.2">
      <c r="A236" s="28" t="s">
        <v>164</v>
      </c>
      <c r="B236" s="58" t="s">
        <v>125</v>
      </c>
      <c r="C236" s="58" t="s">
        <v>245</v>
      </c>
      <c r="D236" s="58" t="s">
        <v>406</v>
      </c>
      <c r="E236" s="58" t="s">
        <v>146</v>
      </c>
      <c r="F236" s="59"/>
      <c r="G236" s="59"/>
    </row>
    <row r="237" spans="1:7" ht="15" hidden="1" x14ac:dyDescent="0.2">
      <c r="A237" s="28" t="s">
        <v>568</v>
      </c>
      <c r="B237" s="58" t="s">
        <v>125</v>
      </c>
      <c r="C237" s="58" t="s">
        <v>245</v>
      </c>
      <c r="D237" s="58" t="s">
        <v>567</v>
      </c>
      <c r="E237" s="58" t="s">
        <v>121</v>
      </c>
      <c r="F237" s="59">
        <f>F238</f>
        <v>0</v>
      </c>
      <c r="G237" s="59">
        <f>G238</f>
        <v>0</v>
      </c>
    </row>
    <row r="238" spans="1:7" ht="25.5" hidden="1" x14ac:dyDescent="0.2">
      <c r="A238" s="28" t="s">
        <v>569</v>
      </c>
      <c r="B238" s="58" t="s">
        <v>125</v>
      </c>
      <c r="C238" s="58" t="s">
        <v>245</v>
      </c>
      <c r="D238" s="58" t="s">
        <v>567</v>
      </c>
      <c r="E238" s="58" t="s">
        <v>458</v>
      </c>
      <c r="F238" s="84"/>
      <c r="G238" s="84"/>
    </row>
    <row r="239" spans="1:7" ht="63.75" hidden="1" x14ac:dyDescent="0.2">
      <c r="A239" s="28" t="s">
        <v>455</v>
      </c>
      <c r="B239" s="58" t="s">
        <v>125</v>
      </c>
      <c r="C239" s="58" t="s">
        <v>245</v>
      </c>
      <c r="D239" s="58" t="s">
        <v>456</v>
      </c>
      <c r="E239" s="58" t="s">
        <v>121</v>
      </c>
      <c r="F239" s="59">
        <f>SUM(F240:F241)</f>
        <v>0</v>
      </c>
      <c r="G239" s="59">
        <f>SUM(G240:G241)</f>
        <v>0</v>
      </c>
    </row>
    <row r="240" spans="1:7" ht="38.25" hidden="1" x14ac:dyDescent="0.2">
      <c r="A240" s="28" t="s">
        <v>164</v>
      </c>
      <c r="B240" s="58" t="s">
        <v>125</v>
      </c>
      <c r="C240" s="58" t="s">
        <v>245</v>
      </c>
      <c r="D240" s="58" t="s">
        <v>456</v>
      </c>
      <c r="E240" s="58" t="s">
        <v>146</v>
      </c>
      <c r="F240" s="59">
        <v>0</v>
      </c>
      <c r="G240" s="59">
        <f>F240</f>
        <v>0</v>
      </c>
    </row>
    <row r="241" spans="1:7" ht="25.5" hidden="1" x14ac:dyDescent="0.2">
      <c r="A241" s="28" t="s">
        <v>457</v>
      </c>
      <c r="B241" s="58" t="s">
        <v>125</v>
      </c>
      <c r="C241" s="58" t="s">
        <v>245</v>
      </c>
      <c r="D241" s="58" t="s">
        <v>456</v>
      </c>
      <c r="E241" s="58" t="s">
        <v>458</v>
      </c>
      <c r="F241" s="84"/>
      <c r="G241" s="84"/>
    </row>
    <row r="242" spans="1:7" ht="25.5" x14ac:dyDescent="0.2">
      <c r="A242" s="28" t="s">
        <v>409</v>
      </c>
      <c r="B242" s="58" t="s">
        <v>125</v>
      </c>
      <c r="C242" s="58" t="s">
        <v>245</v>
      </c>
      <c r="D242" s="58" t="s">
        <v>408</v>
      </c>
      <c r="E242" s="58" t="s">
        <v>121</v>
      </c>
      <c r="F242" s="59">
        <f>F243+F244</f>
        <v>7039533.0500000007</v>
      </c>
      <c r="G242" s="59">
        <f>G243+G244</f>
        <v>7039533.0500000007</v>
      </c>
    </row>
    <row r="243" spans="1:7" s="19" customFormat="1" ht="38.25" x14ac:dyDescent="0.2">
      <c r="A243" s="28" t="s">
        <v>164</v>
      </c>
      <c r="B243" s="58" t="s">
        <v>125</v>
      </c>
      <c r="C243" s="58" t="s">
        <v>245</v>
      </c>
      <c r="D243" s="58" t="s">
        <v>408</v>
      </c>
      <c r="E243" s="58" t="s">
        <v>146</v>
      </c>
      <c r="F243" s="84">
        <v>4439154.83</v>
      </c>
      <c r="G243" s="84">
        <v>4439154.83</v>
      </c>
    </row>
    <row r="244" spans="1:7" ht="15" x14ac:dyDescent="0.2">
      <c r="A244" s="28" t="s">
        <v>602</v>
      </c>
      <c r="B244" s="58" t="s">
        <v>125</v>
      </c>
      <c r="C244" s="58" t="s">
        <v>245</v>
      </c>
      <c r="D244" s="58" t="s">
        <v>408</v>
      </c>
      <c r="E244" s="58" t="s">
        <v>601</v>
      </c>
      <c r="F244" s="59">
        <v>2600378.2200000002</v>
      </c>
      <c r="G244" s="59">
        <v>2600378.2200000002</v>
      </c>
    </row>
    <row r="245" spans="1:7" s="19" customFormat="1" ht="51" hidden="1" x14ac:dyDescent="0.2">
      <c r="A245" s="28" t="s">
        <v>305</v>
      </c>
      <c r="B245" s="58" t="s">
        <v>125</v>
      </c>
      <c r="C245" s="58" t="s">
        <v>245</v>
      </c>
      <c r="D245" s="58" t="s">
        <v>459</v>
      </c>
      <c r="E245" s="58" t="s">
        <v>121</v>
      </c>
      <c r="F245" s="59">
        <f>F246</f>
        <v>0</v>
      </c>
      <c r="G245" s="59">
        <f>G246</f>
        <v>0</v>
      </c>
    </row>
    <row r="246" spans="1:7" ht="38.25" hidden="1" x14ac:dyDescent="0.2">
      <c r="A246" s="28" t="s">
        <v>164</v>
      </c>
      <c r="B246" s="58" t="s">
        <v>125</v>
      </c>
      <c r="C246" s="58" t="s">
        <v>245</v>
      </c>
      <c r="D246" s="58" t="s">
        <v>459</v>
      </c>
      <c r="E246" s="58" t="s">
        <v>146</v>
      </c>
      <c r="F246" s="59"/>
      <c r="G246" s="59">
        <f>F246</f>
        <v>0</v>
      </c>
    </row>
    <row r="247" spans="1:7" ht="38.25" x14ac:dyDescent="0.2">
      <c r="A247" s="28" t="s">
        <v>611</v>
      </c>
      <c r="B247" s="58" t="s">
        <v>125</v>
      </c>
      <c r="C247" s="58" t="s">
        <v>245</v>
      </c>
      <c r="D247" s="58" t="s">
        <v>610</v>
      </c>
      <c r="E247" s="58" t="s">
        <v>121</v>
      </c>
      <c r="F247" s="59">
        <f>F248</f>
        <v>2737000</v>
      </c>
      <c r="G247" s="59">
        <f>G248</f>
        <v>1866923.27</v>
      </c>
    </row>
    <row r="248" spans="1:7" ht="38.25" x14ac:dyDescent="0.2">
      <c r="A248" s="28" t="s">
        <v>164</v>
      </c>
      <c r="B248" s="58" t="s">
        <v>125</v>
      </c>
      <c r="C248" s="58" t="s">
        <v>245</v>
      </c>
      <c r="D248" s="58" t="s">
        <v>610</v>
      </c>
      <c r="E248" s="58" t="s">
        <v>146</v>
      </c>
      <c r="F248" s="84">
        <v>2737000</v>
      </c>
      <c r="G248" s="84">
        <v>1866923.27</v>
      </c>
    </row>
    <row r="249" spans="1:7" ht="51" x14ac:dyDescent="0.2">
      <c r="A249" s="28" t="s">
        <v>498</v>
      </c>
      <c r="B249" s="58" t="s">
        <v>125</v>
      </c>
      <c r="C249" s="58" t="s">
        <v>245</v>
      </c>
      <c r="D249" s="58" t="s">
        <v>497</v>
      </c>
      <c r="E249" s="58" t="s">
        <v>121</v>
      </c>
      <c r="F249" s="59">
        <f>F250</f>
        <v>1300000</v>
      </c>
      <c r="G249" s="59">
        <f>G250</f>
        <v>886737.4</v>
      </c>
    </row>
    <row r="250" spans="1:7" ht="38.25" x14ac:dyDescent="0.2">
      <c r="A250" s="28" t="s">
        <v>164</v>
      </c>
      <c r="B250" s="58" t="s">
        <v>125</v>
      </c>
      <c r="C250" s="58" t="s">
        <v>245</v>
      </c>
      <c r="D250" s="58" t="s">
        <v>497</v>
      </c>
      <c r="E250" s="58" t="s">
        <v>146</v>
      </c>
      <c r="F250" s="59">
        <v>1300000</v>
      </c>
      <c r="G250" s="59">
        <v>886737.4</v>
      </c>
    </row>
    <row r="251" spans="1:7" ht="14.25" x14ac:dyDescent="0.2">
      <c r="A251" s="28" t="s">
        <v>257</v>
      </c>
      <c r="B251" s="56" t="s">
        <v>125</v>
      </c>
      <c r="C251" s="56" t="s">
        <v>258</v>
      </c>
      <c r="D251" s="56" t="s">
        <v>123</v>
      </c>
      <c r="E251" s="56" t="s">
        <v>121</v>
      </c>
      <c r="F251" s="57">
        <f t="shared" ref="F251:G253" si="2">F252</f>
        <v>6416016</v>
      </c>
      <c r="G251" s="57">
        <f t="shared" si="2"/>
        <v>6416016</v>
      </c>
    </row>
    <row r="252" spans="1:7" ht="25.5" x14ac:dyDescent="0.2">
      <c r="A252" s="28" t="s">
        <v>259</v>
      </c>
      <c r="B252" s="58" t="s">
        <v>125</v>
      </c>
      <c r="C252" s="58" t="s">
        <v>260</v>
      </c>
      <c r="D252" s="58" t="s">
        <v>123</v>
      </c>
      <c r="E252" s="58" t="s">
        <v>121</v>
      </c>
      <c r="F252" s="59">
        <f t="shared" si="2"/>
        <v>6416016</v>
      </c>
      <c r="G252" s="59">
        <f t="shared" si="2"/>
        <v>6416016</v>
      </c>
    </row>
    <row r="253" spans="1:7" ht="165.75" x14ac:dyDescent="0.2">
      <c r="A253" s="28" t="s">
        <v>571</v>
      </c>
      <c r="B253" s="58" t="s">
        <v>125</v>
      </c>
      <c r="C253" s="58" t="s">
        <v>260</v>
      </c>
      <c r="D253" s="58" t="s">
        <v>570</v>
      </c>
      <c r="E253" s="58" t="s">
        <v>121</v>
      </c>
      <c r="F253" s="59">
        <f t="shared" si="2"/>
        <v>6416016</v>
      </c>
      <c r="G253" s="59">
        <f t="shared" si="2"/>
        <v>6416016</v>
      </c>
    </row>
    <row r="254" spans="1:7" ht="38.25" x14ac:dyDescent="0.2">
      <c r="A254" s="28" t="s">
        <v>164</v>
      </c>
      <c r="B254" s="58" t="s">
        <v>125</v>
      </c>
      <c r="C254" s="58" t="s">
        <v>260</v>
      </c>
      <c r="D254" s="58" t="s">
        <v>570</v>
      </c>
      <c r="E254" s="58" t="s">
        <v>146</v>
      </c>
      <c r="F254" s="84">
        <v>6416016</v>
      </c>
      <c r="G254" s="84">
        <f>F254</f>
        <v>6416016</v>
      </c>
    </row>
    <row r="255" spans="1:7" ht="14.25" x14ac:dyDescent="0.2">
      <c r="A255" s="28" t="s">
        <v>261</v>
      </c>
      <c r="B255" s="56" t="s">
        <v>125</v>
      </c>
      <c r="C255" s="56" t="s">
        <v>262</v>
      </c>
      <c r="D255" s="56" t="s">
        <v>123</v>
      </c>
      <c r="E255" s="56" t="s">
        <v>121</v>
      </c>
      <c r="F255" s="57">
        <f t="shared" ref="F255:G257" si="3">F256</f>
        <v>46150.43</v>
      </c>
      <c r="G255" s="57">
        <f t="shared" si="3"/>
        <v>46150.43</v>
      </c>
    </row>
    <row r="256" spans="1:7" ht="15" x14ac:dyDescent="0.2">
      <c r="A256" s="28" t="s">
        <v>263</v>
      </c>
      <c r="B256" s="58" t="s">
        <v>125</v>
      </c>
      <c r="C256" s="58" t="s">
        <v>264</v>
      </c>
      <c r="D256" s="58" t="s">
        <v>123</v>
      </c>
      <c r="E256" s="58" t="s">
        <v>121</v>
      </c>
      <c r="F256" s="59">
        <f t="shared" si="3"/>
        <v>46150.43</v>
      </c>
      <c r="G256" s="59">
        <f t="shared" si="3"/>
        <v>46150.43</v>
      </c>
    </row>
    <row r="257" spans="1:7" ht="15" x14ac:dyDescent="0.2">
      <c r="A257" s="28" t="s">
        <v>265</v>
      </c>
      <c r="B257" s="58" t="s">
        <v>125</v>
      </c>
      <c r="C257" s="58" t="s">
        <v>264</v>
      </c>
      <c r="D257" s="58" t="s">
        <v>266</v>
      </c>
      <c r="E257" s="58" t="s">
        <v>121</v>
      </c>
      <c r="F257" s="59">
        <f t="shared" si="3"/>
        <v>46150.43</v>
      </c>
      <c r="G257" s="59">
        <f t="shared" si="3"/>
        <v>46150.43</v>
      </c>
    </row>
    <row r="258" spans="1:7" ht="15" x14ac:dyDescent="0.2">
      <c r="A258" s="28" t="s">
        <v>267</v>
      </c>
      <c r="B258" s="58" t="s">
        <v>125</v>
      </c>
      <c r="C258" s="58" t="s">
        <v>264</v>
      </c>
      <c r="D258" s="58" t="s">
        <v>266</v>
      </c>
      <c r="E258" s="58" t="s">
        <v>256</v>
      </c>
      <c r="F258" s="84">
        <v>46150.43</v>
      </c>
      <c r="G258" s="84">
        <f>F258</f>
        <v>46150.43</v>
      </c>
    </row>
    <row r="259" spans="1:7" ht="14.25" x14ac:dyDescent="0.2">
      <c r="A259" s="28" t="s">
        <v>268</v>
      </c>
      <c r="B259" s="56" t="s">
        <v>125</v>
      </c>
      <c r="C259" s="56" t="s">
        <v>269</v>
      </c>
      <c r="D259" s="56" t="s">
        <v>123</v>
      </c>
      <c r="E259" s="56" t="s">
        <v>121</v>
      </c>
      <c r="F259" s="57">
        <f>F265</f>
        <v>300000</v>
      </c>
      <c r="G259" s="57">
        <f>G265</f>
        <v>300000</v>
      </c>
    </row>
    <row r="260" spans="1:7" ht="15" hidden="1" x14ac:dyDescent="0.2">
      <c r="A260" s="31" t="s">
        <v>307</v>
      </c>
      <c r="B260" s="58" t="s">
        <v>125</v>
      </c>
      <c r="C260" s="56" t="s">
        <v>306</v>
      </c>
      <c r="D260" s="58" t="s">
        <v>123</v>
      </c>
      <c r="E260" s="58" t="s">
        <v>121</v>
      </c>
      <c r="F260" s="59">
        <f t="shared" ref="F260:G262" si="4">F261</f>
        <v>0</v>
      </c>
      <c r="G260" s="59">
        <f t="shared" si="4"/>
        <v>0</v>
      </c>
    </row>
    <row r="261" spans="1:7" ht="15" hidden="1" x14ac:dyDescent="0.2">
      <c r="A261" s="28" t="s">
        <v>308</v>
      </c>
      <c r="B261" s="58" t="s">
        <v>125</v>
      </c>
      <c r="C261" s="56" t="s">
        <v>309</v>
      </c>
      <c r="D261" s="58" t="s">
        <v>123</v>
      </c>
      <c r="E261" s="58" t="s">
        <v>121</v>
      </c>
      <c r="F261" s="59">
        <f t="shared" si="4"/>
        <v>0</v>
      </c>
      <c r="G261" s="59">
        <f t="shared" si="4"/>
        <v>0</v>
      </c>
    </row>
    <row r="262" spans="1:7" ht="38.25" hidden="1" x14ac:dyDescent="0.2">
      <c r="A262" s="28" t="s">
        <v>311</v>
      </c>
      <c r="B262" s="58" t="s">
        <v>125</v>
      </c>
      <c r="C262" s="58" t="s">
        <v>309</v>
      </c>
      <c r="D262" s="58" t="s">
        <v>310</v>
      </c>
      <c r="E262" s="58" t="s">
        <v>121</v>
      </c>
      <c r="F262" s="59">
        <f t="shared" si="4"/>
        <v>0</v>
      </c>
      <c r="G262" s="59">
        <f t="shared" si="4"/>
        <v>0</v>
      </c>
    </row>
    <row r="263" spans="1:7" ht="38.25" hidden="1" x14ac:dyDescent="0.2">
      <c r="A263" s="28" t="s">
        <v>223</v>
      </c>
      <c r="B263" s="58" t="s">
        <v>125</v>
      </c>
      <c r="C263" s="58" t="s">
        <v>309</v>
      </c>
      <c r="D263" s="58" t="s">
        <v>310</v>
      </c>
      <c r="E263" s="58" t="s">
        <v>224</v>
      </c>
      <c r="F263" s="59"/>
      <c r="G263" s="59"/>
    </row>
    <row r="264" spans="1:7" ht="15" x14ac:dyDescent="0.2">
      <c r="A264" s="31" t="s">
        <v>460</v>
      </c>
      <c r="B264" s="58" t="s">
        <v>125</v>
      </c>
      <c r="C264" s="58" t="s">
        <v>269</v>
      </c>
      <c r="D264" s="58" t="s">
        <v>123</v>
      </c>
      <c r="E264" s="58" t="s">
        <v>121</v>
      </c>
      <c r="F264" s="60">
        <f>F265</f>
        <v>300000</v>
      </c>
      <c r="G264" s="60">
        <f>G265</f>
        <v>300000</v>
      </c>
    </row>
    <row r="265" spans="1:7" ht="25.5" x14ac:dyDescent="0.2">
      <c r="A265" s="28" t="s">
        <v>270</v>
      </c>
      <c r="B265" s="58" t="s">
        <v>125</v>
      </c>
      <c r="C265" s="58" t="s">
        <v>271</v>
      </c>
      <c r="D265" s="58" t="s">
        <v>123</v>
      </c>
      <c r="E265" s="58" t="s">
        <v>121</v>
      </c>
      <c r="F265" s="60">
        <f>F266+F268+F270</f>
        <v>300000</v>
      </c>
      <c r="G265" s="60">
        <f>G266+G268+G270</f>
        <v>300000</v>
      </c>
    </row>
    <row r="266" spans="1:7" ht="15" x14ac:dyDescent="0.2">
      <c r="A266" s="28" t="s">
        <v>272</v>
      </c>
      <c r="B266" s="58" t="s">
        <v>125</v>
      </c>
      <c r="C266" s="58" t="s">
        <v>271</v>
      </c>
      <c r="D266" s="58" t="s">
        <v>273</v>
      </c>
      <c r="E266" s="58" t="s">
        <v>121</v>
      </c>
      <c r="F266" s="60">
        <f>F267</f>
        <v>300000</v>
      </c>
      <c r="G266" s="60">
        <f>G267</f>
        <v>300000</v>
      </c>
    </row>
    <row r="267" spans="1:7" ht="45.75" customHeight="1" x14ac:dyDescent="0.2">
      <c r="A267" s="28" t="s">
        <v>613</v>
      </c>
      <c r="B267" s="58" t="s">
        <v>125</v>
      </c>
      <c r="C267" s="58" t="s">
        <v>271</v>
      </c>
      <c r="D267" s="58" t="s">
        <v>273</v>
      </c>
      <c r="E267" s="58" t="s">
        <v>612</v>
      </c>
      <c r="F267" s="83">
        <v>300000</v>
      </c>
      <c r="G267" s="83">
        <f>F267</f>
        <v>300000</v>
      </c>
    </row>
    <row r="268" spans="1:7" ht="25.5" hidden="1" x14ac:dyDescent="0.2">
      <c r="A268" s="28" t="s">
        <v>274</v>
      </c>
      <c r="B268" s="58" t="s">
        <v>125</v>
      </c>
      <c r="C268" s="58" t="s">
        <v>271</v>
      </c>
      <c r="D268" s="58" t="s">
        <v>275</v>
      </c>
      <c r="E268" s="58" t="s">
        <v>121</v>
      </c>
      <c r="F268" s="60">
        <f>F269</f>
        <v>0</v>
      </c>
      <c r="G268" s="60">
        <f>G269</f>
        <v>0</v>
      </c>
    </row>
    <row r="269" spans="1:7" ht="15" hidden="1" x14ac:dyDescent="0.2">
      <c r="A269" s="28" t="s">
        <v>276</v>
      </c>
      <c r="B269" s="58" t="s">
        <v>125</v>
      </c>
      <c r="C269" s="58" t="s">
        <v>271</v>
      </c>
      <c r="D269" s="58" t="s">
        <v>275</v>
      </c>
      <c r="E269" s="58" t="s">
        <v>184</v>
      </c>
      <c r="F269" s="60"/>
      <c r="G269" s="60"/>
    </row>
    <row r="270" spans="1:7" ht="15" hidden="1" x14ac:dyDescent="0.2">
      <c r="A270" s="28" t="s">
        <v>153</v>
      </c>
      <c r="B270" s="58" t="s">
        <v>125</v>
      </c>
      <c r="C270" s="58" t="s">
        <v>271</v>
      </c>
      <c r="D270" s="58" t="s">
        <v>155</v>
      </c>
      <c r="E270" s="58" t="s">
        <v>121</v>
      </c>
      <c r="F270" s="60">
        <f>F271</f>
        <v>0</v>
      </c>
      <c r="G270" s="60">
        <f>G271</f>
        <v>0</v>
      </c>
    </row>
    <row r="271" spans="1:7" ht="15" hidden="1" x14ac:dyDescent="0.2">
      <c r="A271" s="28" t="s">
        <v>240</v>
      </c>
      <c r="B271" s="58" t="s">
        <v>125</v>
      </c>
      <c r="C271" s="58" t="s">
        <v>271</v>
      </c>
      <c r="D271" s="58" t="s">
        <v>155</v>
      </c>
      <c r="E271" s="58" t="s">
        <v>184</v>
      </c>
      <c r="F271" s="60"/>
      <c r="G271" s="60"/>
    </row>
    <row r="272" spans="1:7" ht="14.25" hidden="1" x14ac:dyDescent="0.2">
      <c r="A272" s="28" t="s">
        <v>277</v>
      </c>
      <c r="B272" s="56" t="s">
        <v>125</v>
      </c>
      <c r="C272" s="56" t="s">
        <v>278</v>
      </c>
      <c r="D272" s="56" t="s">
        <v>123</v>
      </c>
      <c r="E272" s="56" t="s">
        <v>121</v>
      </c>
      <c r="F272" s="57">
        <f t="shared" ref="F272:G274" si="5">F273</f>
        <v>0</v>
      </c>
      <c r="G272" s="57">
        <f t="shared" si="5"/>
        <v>0</v>
      </c>
    </row>
    <row r="273" spans="1:7" ht="15" hidden="1" x14ac:dyDescent="0.2">
      <c r="A273" s="28" t="s">
        <v>279</v>
      </c>
      <c r="B273" s="58" t="s">
        <v>125</v>
      </c>
      <c r="C273" s="58" t="s">
        <v>280</v>
      </c>
      <c r="D273" s="58" t="s">
        <v>123</v>
      </c>
      <c r="E273" s="58" t="s">
        <v>121</v>
      </c>
      <c r="F273" s="60">
        <f t="shared" si="5"/>
        <v>0</v>
      </c>
      <c r="G273" s="60">
        <f t="shared" si="5"/>
        <v>0</v>
      </c>
    </row>
    <row r="274" spans="1:7" ht="25.5" hidden="1" x14ac:dyDescent="0.2">
      <c r="A274" s="28" t="s">
        <v>281</v>
      </c>
      <c r="B274" s="58" t="s">
        <v>125</v>
      </c>
      <c r="C274" s="58" t="s">
        <v>280</v>
      </c>
      <c r="D274" s="58" t="s">
        <v>282</v>
      </c>
      <c r="E274" s="58" t="s">
        <v>121</v>
      </c>
      <c r="F274" s="60">
        <f t="shared" si="5"/>
        <v>0</v>
      </c>
      <c r="G274" s="60">
        <f t="shared" si="5"/>
        <v>0</v>
      </c>
    </row>
    <row r="275" spans="1:7" ht="38.25" hidden="1" x14ac:dyDescent="0.2">
      <c r="A275" s="28" t="s">
        <v>164</v>
      </c>
      <c r="B275" s="58" t="s">
        <v>125</v>
      </c>
      <c r="C275" s="58" t="s">
        <v>280</v>
      </c>
      <c r="D275" s="58" t="s">
        <v>282</v>
      </c>
      <c r="E275" s="58" t="s">
        <v>146</v>
      </c>
      <c r="F275" s="60"/>
      <c r="G275" s="60">
        <f>F275</f>
        <v>0</v>
      </c>
    </row>
    <row r="276" spans="1:7" ht="25.5" x14ac:dyDescent="0.2">
      <c r="A276" s="28" t="s">
        <v>283</v>
      </c>
      <c r="B276" s="56" t="s">
        <v>125</v>
      </c>
      <c r="C276" s="56" t="s">
        <v>284</v>
      </c>
      <c r="D276" s="56" t="s">
        <v>123</v>
      </c>
      <c r="E276" s="56" t="s">
        <v>121</v>
      </c>
      <c r="F276" s="57">
        <f t="shared" ref="F276:G278" si="6">F277</f>
        <v>1545999.88</v>
      </c>
      <c r="G276" s="57">
        <f t="shared" si="6"/>
        <v>1545999.88</v>
      </c>
    </row>
    <row r="277" spans="1:7" ht="15" x14ac:dyDescent="0.2">
      <c r="A277" s="28" t="s">
        <v>285</v>
      </c>
      <c r="B277" s="58" t="s">
        <v>125</v>
      </c>
      <c r="C277" s="58" t="s">
        <v>286</v>
      </c>
      <c r="D277" s="58" t="s">
        <v>123</v>
      </c>
      <c r="E277" s="58" t="s">
        <v>121</v>
      </c>
      <c r="F277" s="60">
        <f t="shared" si="6"/>
        <v>1545999.88</v>
      </c>
      <c r="G277" s="60">
        <f t="shared" si="6"/>
        <v>1545999.88</v>
      </c>
    </row>
    <row r="278" spans="1:7" ht="25.5" x14ac:dyDescent="0.2">
      <c r="A278" s="28" t="s">
        <v>287</v>
      </c>
      <c r="B278" s="58" t="s">
        <v>125</v>
      </c>
      <c r="C278" s="58" t="s">
        <v>286</v>
      </c>
      <c r="D278" s="58" t="s">
        <v>165</v>
      </c>
      <c r="E278" s="58" t="s">
        <v>121</v>
      </c>
      <c r="F278" s="60">
        <f t="shared" si="6"/>
        <v>1545999.88</v>
      </c>
      <c r="G278" s="60">
        <f t="shared" si="6"/>
        <v>1545999.88</v>
      </c>
    </row>
    <row r="279" spans="1:7" ht="38.25" x14ac:dyDescent="0.2">
      <c r="A279" s="28" t="s">
        <v>164</v>
      </c>
      <c r="B279" s="58" t="s">
        <v>125</v>
      </c>
      <c r="C279" s="58" t="s">
        <v>286</v>
      </c>
      <c r="D279" s="58" t="s">
        <v>165</v>
      </c>
      <c r="E279" s="58" t="s">
        <v>146</v>
      </c>
      <c r="F279" s="83">
        <v>1545999.88</v>
      </c>
      <c r="G279" s="83">
        <f>F279</f>
        <v>1545999.88</v>
      </c>
    </row>
    <row r="280" spans="1:7" ht="25.5" x14ac:dyDescent="0.2">
      <c r="A280" s="28" t="s">
        <v>531</v>
      </c>
      <c r="B280" s="56" t="s">
        <v>125</v>
      </c>
      <c r="C280" s="56" t="s">
        <v>536</v>
      </c>
      <c r="D280" s="56" t="s">
        <v>123</v>
      </c>
      <c r="E280" s="56" t="s">
        <v>121</v>
      </c>
      <c r="F280" s="57">
        <f t="shared" ref="F280:G282" si="7">F281</f>
        <v>6087</v>
      </c>
      <c r="G280" s="57">
        <f t="shared" si="7"/>
        <v>6087</v>
      </c>
    </row>
    <row r="281" spans="1:7" ht="25.5" x14ac:dyDescent="0.2">
      <c r="A281" s="28" t="s">
        <v>532</v>
      </c>
      <c r="B281" s="58" t="s">
        <v>125</v>
      </c>
      <c r="C281" s="58" t="s">
        <v>537</v>
      </c>
      <c r="D281" s="58" t="s">
        <v>123</v>
      </c>
      <c r="E281" s="58" t="s">
        <v>121</v>
      </c>
      <c r="F281" s="60">
        <f t="shared" si="7"/>
        <v>6087</v>
      </c>
      <c r="G281" s="60">
        <f t="shared" si="7"/>
        <v>6087</v>
      </c>
    </row>
    <row r="282" spans="1:7" ht="25.5" x14ac:dyDescent="0.2">
      <c r="A282" s="28" t="s">
        <v>533</v>
      </c>
      <c r="B282" s="58" t="s">
        <v>125</v>
      </c>
      <c r="C282" s="58" t="s">
        <v>537</v>
      </c>
      <c r="D282" s="58" t="s">
        <v>538</v>
      </c>
      <c r="E282" s="58" t="s">
        <v>121</v>
      </c>
      <c r="F282" s="60">
        <f t="shared" si="7"/>
        <v>6087</v>
      </c>
      <c r="G282" s="60">
        <f t="shared" si="7"/>
        <v>6087</v>
      </c>
    </row>
    <row r="283" spans="1:7" ht="15" x14ac:dyDescent="0.2">
      <c r="A283" s="28" t="s">
        <v>534</v>
      </c>
      <c r="B283" s="58" t="s">
        <v>125</v>
      </c>
      <c r="C283" s="58" t="s">
        <v>537</v>
      </c>
      <c r="D283" s="58" t="s">
        <v>538</v>
      </c>
      <c r="E283" s="58" t="s">
        <v>535</v>
      </c>
      <c r="F283" s="60">
        <v>6087</v>
      </c>
      <c r="G283" s="60">
        <f>F283</f>
        <v>6087</v>
      </c>
    </row>
    <row r="284" spans="1:7" ht="51" hidden="1" x14ac:dyDescent="0.2">
      <c r="A284" s="28" t="s">
        <v>312</v>
      </c>
      <c r="B284" s="56" t="s">
        <v>125</v>
      </c>
      <c r="C284" s="56" t="s">
        <v>314</v>
      </c>
      <c r="D284" s="56" t="s">
        <v>123</v>
      </c>
      <c r="E284" s="56" t="s">
        <v>121</v>
      </c>
      <c r="F284" s="57">
        <f t="shared" ref="F284:G286" si="8">F285</f>
        <v>0</v>
      </c>
      <c r="G284" s="57">
        <f t="shared" si="8"/>
        <v>0</v>
      </c>
    </row>
    <row r="285" spans="1:7" ht="25.5" hidden="1" x14ac:dyDescent="0.2">
      <c r="A285" s="28" t="s">
        <v>313</v>
      </c>
      <c r="B285" s="63" t="s">
        <v>125</v>
      </c>
      <c r="C285" s="63" t="s">
        <v>315</v>
      </c>
      <c r="D285" s="64" t="s">
        <v>123</v>
      </c>
      <c r="E285" s="64" t="s">
        <v>121</v>
      </c>
      <c r="F285" s="60">
        <f t="shared" si="8"/>
        <v>0</v>
      </c>
      <c r="G285" s="60">
        <f t="shared" si="8"/>
        <v>0</v>
      </c>
    </row>
    <row r="286" spans="1:7" ht="38.25" hidden="1" x14ac:dyDescent="0.2">
      <c r="A286" s="28" t="s">
        <v>317</v>
      </c>
      <c r="B286" s="63" t="s">
        <v>125</v>
      </c>
      <c r="C286" s="63" t="s">
        <v>315</v>
      </c>
      <c r="D286" s="64" t="s">
        <v>318</v>
      </c>
      <c r="E286" s="64" t="s">
        <v>121</v>
      </c>
      <c r="F286" s="60">
        <f t="shared" si="8"/>
        <v>0</v>
      </c>
      <c r="G286" s="60">
        <f t="shared" si="8"/>
        <v>0</v>
      </c>
    </row>
    <row r="287" spans="1:7" ht="15.75" hidden="1" thickBot="1" x14ac:dyDescent="0.25">
      <c r="A287" s="32" t="s">
        <v>316</v>
      </c>
      <c r="B287" s="65" t="s">
        <v>125</v>
      </c>
      <c r="C287" s="65" t="s">
        <v>315</v>
      </c>
      <c r="D287" s="66" t="s">
        <v>318</v>
      </c>
      <c r="E287" s="66" t="s">
        <v>256</v>
      </c>
      <c r="F287" s="60"/>
      <c r="G287" s="60">
        <f>F287</f>
        <v>0</v>
      </c>
    </row>
  </sheetData>
  <mergeCells count="11">
    <mergeCell ref="G8:G9"/>
    <mergeCell ref="E2:G2"/>
    <mergeCell ref="E5:G5"/>
    <mergeCell ref="A6:G6"/>
    <mergeCell ref="A7:G7"/>
    <mergeCell ref="A8:A9"/>
    <mergeCell ref="B8:B9"/>
    <mergeCell ref="C8:C9"/>
    <mergeCell ref="D8:D9"/>
    <mergeCell ref="E8:E9"/>
    <mergeCell ref="F8:F9"/>
  </mergeCells>
  <pageMargins left="0.9055118110236221" right="0.31496062992125984" top="0.74803149606299213" bottom="0.35433070866141736" header="0.31496062992125984" footer="0.31496062992125984"/>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5" workbookViewId="0">
      <selection activeCell="C1" sqref="A1:C39"/>
    </sheetView>
  </sheetViews>
  <sheetFormatPr defaultRowHeight="15" x14ac:dyDescent="0.25"/>
  <cols>
    <col min="2" max="2" width="58.5703125" customWidth="1"/>
    <col min="3" max="3" width="29.5703125" customWidth="1"/>
    <col min="258" max="258" width="63.7109375" customWidth="1"/>
    <col min="259" max="259" width="23.28515625" customWidth="1"/>
    <col min="514" max="514" width="63.7109375" customWidth="1"/>
    <col min="515" max="515" width="23.28515625" customWidth="1"/>
    <col min="770" max="770" width="63.7109375" customWidth="1"/>
    <col min="771" max="771" width="23.28515625" customWidth="1"/>
    <col min="1026" max="1026" width="63.7109375" customWidth="1"/>
    <col min="1027" max="1027" width="23.28515625" customWidth="1"/>
    <col min="1282" max="1282" width="63.7109375" customWidth="1"/>
    <col min="1283" max="1283" width="23.28515625" customWidth="1"/>
    <col min="1538" max="1538" width="63.7109375" customWidth="1"/>
    <col min="1539" max="1539" width="23.28515625" customWidth="1"/>
    <col min="1794" max="1794" width="63.7109375" customWidth="1"/>
    <col min="1795" max="1795" width="23.28515625" customWidth="1"/>
    <col min="2050" max="2050" width="63.7109375" customWidth="1"/>
    <col min="2051" max="2051" width="23.28515625" customWidth="1"/>
    <col min="2306" max="2306" width="63.7109375" customWidth="1"/>
    <col min="2307" max="2307" width="23.28515625" customWidth="1"/>
    <col min="2562" max="2562" width="63.7109375" customWidth="1"/>
    <col min="2563" max="2563" width="23.28515625" customWidth="1"/>
    <col min="2818" max="2818" width="63.7109375" customWidth="1"/>
    <col min="2819" max="2819" width="23.28515625" customWidth="1"/>
    <col min="3074" max="3074" width="63.7109375" customWidth="1"/>
    <col min="3075" max="3075" width="23.28515625" customWidth="1"/>
    <col min="3330" max="3330" width="63.7109375" customWidth="1"/>
    <col min="3331" max="3331" width="23.28515625" customWidth="1"/>
    <col min="3586" max="3586" width="63.7109375" customWidth="1"/>
    <col min="3587" max="3587" width="23.28515625" customWidth="1"/>
    <col min="3842" max="3842" width="63.7109375" customWidth="1"/>
    <col min="3843" max="3843" width="23.28515625" customWidth="1"/>
    <col min="4098" max="4098" width="63.7109375" customWidth="1"/>
    <col min="4099" max="4099" width="23.28515625" customWidth="1"/>
    <col min="4354" max="4354" width="63.7109375" customWidth="1"/>
    <col min="4355" max="4355" width="23.28515625" customWidth="1"/>
    <col min="4610" max="4610" width="63.7109375" customWidth="1"/>
    <col min="4611" max="4611" width="23.28515625" customWidth="1"/>
    <col min="4866" max="4866" width="63.7109375" customWidth="1"/>
    <col min="4867" max="4867" width="23.28515625" customWidth="1"/>
    <col min="5122" max="5122" width="63.7109375" customWidth="1"/>
    <col min="5123" max="5123" width="23.28515625" customWidth="1"/>
    <col min="5378" max="5378" width="63.7109375" customWidth="1"/>
    <col min="5379" max="5379" width="23.28515625" customWidth="1"/>
    <col min="5634" max="5634" width="63.7109375" customWidth="1"/>
    <col min="5635" max="5635" width="23.28515625" customWidth="1"/>
    <col min="5890" max="5890" width="63.7109375" customWidth="1"/>
    <col min="5891" max="5891" width="23.28515625" customWidth="1"/>
    <col min="6146" max="6146" width="63.7109375" customWidth="1"/>
    <col min="6147" max="6147" width="23.28515625" customWidth="1"/>
    <col min="6402" max="6402" width="63.7109375" customWidth="1"/>
    <col min="6403" max="6403" width="23.28515625" customWidth="1"/>
    <col min="6658" max="6658" width="63.7109375" customWidth="1"/>
    <col min="6659" max="6659" width="23.28515625" customWidth="1"/>
    <col min="6914" max="6914" width="63.7109375" customWidth="1"/>
    <col min="6915" max="6915" width="23.28515625" customWidth="1"/>
    <col min="7170" max="7170" width="63.7109375" customWidth="1"/>
    <col min="7171" max="7171" width="23.28515625" customWidth="1"/>
    <col min="7426" max="7426" width="63.7109375" customWidth="1"/>
    <col min="7427" max="7427" width="23.28515625" customWidth="1"/>
    <col min="7682" max="7682" width="63.7109375" customWidth="1"/>
    <col min="7683" max="7683" width="23.28515625" customWidth="1"/>
    <col min="7938" max="7938" width="63.7109375" customWidth="1"/>
    <col min="7939" max="7939" width="23.28515625" customWidth="1"/>
    <col min="8194" max="8194" width="63.7109375" customWidth="1"/>
    <col min="8195" max="8195" width="23.28515625" customWidth="1"/>
    <col min="8450" max="8450" width="63.7109375" customWidth="1"/>
    <col min="8451" max="8451" width="23.28515625" customWidth="1"/>
    <col min="8706" max="8706" width="63.7109375" customWidth="1"/>
    <col min="8707" max="8707" width="23.28515625" customWidth="1"/>
    <col min="8962" max="8962" width="63.7109375" customWidth="1"/>
    <col min="8963" max="8963" width="23.28515625" customWidth="1"/>
    <col min="9218" max="9218" width="63.7109375" customWidth="1"/>
    <col min="9219" max="9219" width="23.28515625" customWidth="1"/>
    <col min="9474" max="9474" width="63.7109375" customWidth="1"/>
    <col min="9475" max="9475" width="23.28515625" customWidth="1"/>
    <col min="9730" max="9730" width="63.7109375" customWidth="1"/>
    <col min="9731" max="9731" width="23.28515625" customWidth="1"/>
    <col min="9986" max="9986" width="63.7109375" customWidth="1"/>
    <col min="9987" max="9987" width="23.28515625" customWidth="1"/>
    <col min="10242" max="10242" width="63.7109375" customWidth="1"/>
    <col min="10243" max="10243" width="23.28515625" customWidth="1"/>
    <col min="10498" max="10498" width="63.7109375" customWidth="1"/>
    <col min="10499" max="10499" width="23.28515625" customWidth="1"/>
    <col min="10754" max="10754" width="63.7109375" customWidth="1"/>
    <col min="10755" max="10755" width="23.28515625" customWidth="1"/>
    <col min="11010" max="11010" width="63.7109375" customWidth="1"/>
    <col min="11011" max="11011" width="23.28515625" customWidth="1"/>
    <col min="11266" max="11266" width="63.7109375" customWidth="1"/>
    <col min="11267" max="11267" width="23.28515625" customWidth="1"/>
    <col min="11522" max="11522" width="63.7109375" customWidth="1"/>
    <col min="11523" max="11523" width="23.28515625" customWidth="1"/>
    <col min="11778" max="11778" width="63.7109375" customWidth="1"/>
    <col min="11779" max="11779" width="23.28515625" customWidth="1"/>
    <col min="12034" max="12034" width="63.7109375" customWidth="1"/>
    <col min="12035" max="12035" width="23.28515625" customWidth="1"/>
    <col min="12290" max="12290" width="63.7109375" customWidth="1"/>
    <col min="12291" max="12291" width="23.28515625" customWidth="1"/>
    <col min="12546" max="12546" width="63.7109375" customWidth="1"/>
    <col min="12547" max="12547" width="23.28515625" customWidth="1"/>
    <col min="12802" max="12802" width="63.7109375" customWidth="1"/>
    <col min="12803" max="12803" width="23.28515625" customWidth="1"/>
    <col min="13058" max="13058" width="63.7109375" customWidth="1"/>
    <col min="13059" max="13059" width="23.28515625" customWidth="1"/>
    <col min="13314" max="13314" width="63.7109375" customWidth="1"/>
    <col min="13315" max="13315" width="23.28515625" customWidth="1"/>
    <col min="13570" max="13570" width="63.7109375" customWidth="1"/>
    <col min="13571" max="13571" width="23.28515625" customWidth="1"/>
    <col min="13826" max="13826" width="63.7109375" customWidth="1"/>
    <col min="13827" max="13827" width="23.28515625" customWidth="1"/>
    <col min="14082" max="14082" width="63.7109375" customWidth="1"/>
    <col min="14083" max="14083" width="23.28515625" customWidth="1"/>
    <col min="14338" max="14338" width="63.7109375" customWidth="1"/>
    <col min="14339" max="14339" width="23.28515625" customWidth="1"/>
    <col min="14594" max="14594" width="63.7109375" customWidth="1"/>
    <col min="14595" max="14595" width="23.28515625" customWidth="1"/>
    <col min="14850" max="14850" width="63.7109375" customWidth="1"/>
    <col min="14851" max="14851" width="23.28515625" customWidth="1"/>
    <col min="15106" max="15106" width="63.7109375" customWidth="1"/>
    <col min="15107" max="15107" width="23.28515625" customWidth="1"/>
    <col min="15362" max="15362" width="63.7109375" customWidth="1"/>
    <col min="15363" max="15363" width="23.28515625" customWidth="1"/>
    <col min="15618" max="15618" width="63.7109375" customWidth="1"/>
    <col min="15619" max="15619" width="23.28515625" customWidth="1"/>
    <col min="15874" max="15874" width="63.7109375" customWidth="1"/>
    <col min="15875" max="15875" width="23.28515625" customWidth="1"/>
    <col min="16130" max="16130" width="63.7109375" customWidth="1"/>
    <col min="16131" max="16131" width="23.28515625" customWidth="1"/>
  </cols>
  <sheetData>
    <row r="1" spans="1:4" x14ac:dyDescent="0.25">
      <c r="A1" s="34"/>
      <c r="B1" s="35"/>
      <c r="C1" s="96" t="s">
        <v>319</v>
      </c>
      <c r="D1" s="103"/>
    </row>
    <row r="2" spans="1:4" ht="96" customHeight="1" x14ac:dyDescent="0.25">
      <c r="A2" s="34"/>
      <c r="C2" s="101" t="s">
        <v>618</v>
      </c>
      <c r="D2" s="102"/>
    </row>
    <row r="3" spans="1:4" ht="44.25" customHeight="1" x14ac:dyDescent="0.25">
      <c r="A3" s="136" t="s">
        <v>614</v>
      </c>
      <c r="B3" s="136"/>
      <c r="C3" s="136"/>
    </row>
    <row r="4" spans="1:4" ht="21" customHeight="1" x14ac:dyDescent="0.25">
      <c r="A4" s="36"/>
      <c r="B4" s="36"/>
      <c r="C4" s="37" t="s">
        <v>320</v>
      </c>
    </row>
    <row r="5" spans="1:4" ht="30" customHeight="1" x14ac:dyDescent="0.25">
      <c r="A5" s="68" t="s">
        <v>321</v>
      </c>
      <c r="B5" s="68" t="s">
        <v>322</v>
      </c>
      <c r="C5" s="68" t="s">
        <v>615</v>
      </c>
    </row>
    <row r="6" spans="1:4" x14ac:dyDescent="0.25">
      <c r="A6" s="44" t="s">
        <v>126</v>
      </c>
      <c r="B6" s="72" t="s">
        <v>323</v>
      </c>
      <c r="C6" s="73">
        <f>SUM(C7:C11)</f>
        <v>56689330.769999996</v>
      </c>
    </row>
    <row r="7" spans="1:4" ht="45" x14ac:dyDescent="0.25">
      <c r="A7" s="45" t="s">
        <v>128</v>
      </c>
      <c r="B7" s="69" t="s">
        <v>324</v>
      </c>
      <c r="C7" s="71">
        <v>2169063</v>
      </c>
    </row>
    <row r="8" spans="1:4" ht="45" x14ac:dyDescent="0.25">
      <c r="A8" s="45" t="s">
        <v>136</v>
      </c>
      <c r="B8" s="69" t="s">
        <v>325</v>
      </c>
      <c r="C8" s="71">
        <v>17807151.59</v>
      </c>
    </row>
    <row r="9" spans="1:4" x14ac:dyDescent="0.25">
      <c r="A9" s="45" t="s">
        <v>326</v>
      </c>
      <c r="B9" s="69" t="s">
        <v>327</v>
      </c>
      <c r="C9" s="70">
        <f>Прил№2!G30</f>
        <v>0</v>
      </c>
    </row>
    <row r="10" spans="1:4" x14ac:dyDescent="0.25">
      <c r="A10" s="45" t="s">
        <v>154</v>
      </c>
      <c r="B10" s="69" t="s">
        <v>328</v>
      </c>
      <c r="C10" s="70">
        <f>Прил№2!G38</f>
        <v>0</v>
      </c>
    </row>
    <row r="11" spans="1:4" x14ac:dyDescent="0.25">
      <c r="A11" s="45" t="s">
        <v>159</v>
      </c>
      <c r="B11" s="69" t="s">
        <v>329</v>
      </c>
      <c r="C11" s="71">
        <f>Прил№2!G41</f>
        <v>36713116.179999992</v>
      </c>
    </row>
    <row r="12" spans="1:4" ht="29.25" x14ac:dyDescent="0.25">
      <c r="A12" s="44" t="s">
        <v>190</v>
      </c>
      <c r="B12" s="72" t="s">
        <v>330</v>
      </c>
      <c r="C12" s="73">
        <f>C13</f>
        <v>1046500</v>
      </c>
    </row>
    <row r="13" spans="1:4" ht="30" x14ac:dyDescent="0.25">
      <c r="A13" s="45" t="s">
        <v>489</v>
      </c>
      <c r="B13" s="69" t="s">
        <v>499</v>
      </c>
      <c r="C13" s="71">
        <f>Прил№2!G95</f>
        <v>1046500</v>
      </c>
    </row>
    <row r="14" spans="1:4" x14ac:dyDescent="0.25">
      <c r="A14" s="44" t="s">
        <v>200</v>
      </c>
      <c r="B14" s="72" t="s">
        <v>331</v>
      </c>
      <c r="C14" s="73">
        <f>SUM(C15:C17)</f>
        <v>36454293.509999998</v>
      </c>
    </row>
    <row r="15" spans="1:4" x14ac:dyDescent="0.25">
      <c r="A15" s="45" t="s">
        <v>202</v>
      </c>
      <c r="B15" s="69" t="s">
        <v>332</v>
      </c>
      <c r="C15" s="71">
        <f>Прил№2!G109</f>
        <v>1000000</v>
      </c>
    </row>
    <row r="16" spans="1:4" x14ac:dyDescent="0.25">
      <c r="A16" s="45" t="s">
        <v>206</v>
      </c>
      <c r="B16" s="69" t="s">
        <v>333</v>
      </c>
      <c r="C16" s="71">
        <f>Прил№2!G114</f>
        <v>34927281.93</v>
      </c>
    </row>
    <row r="17" spans="1:3" x14ac:dyDescent="0.25">
      <c r="A17" s="45" t="s">
        <v>294</v>
      </c>
      <c r="B17" s="69" t="s">
        <v>334</v>
      </c>
      <c r="C17" s="71">
        <f>Прил№2!G135</f>
        <v>527011.58000000007</v>
      </c>
    </row>
    <row r="18" spans="1:3" x14ac:dyDescent="0.25">
      <c r="A18" s="44" t="s">
        <v>216</v>
      </c>
      <c r="B18" s="72" t="s">
        <v>335</v>
      </c>
      <c r="C18" s="73">
        <f>SUM(C19:C21)</f>
        <v>57413659.939999998</v>
      </c>
    </row>
    <row r="19" spans="1:3" x14ac:dyDescent="0.25">
      <c r="A19" s="45" t="s">
        <v>218</v>
      </c>
      <c r="B19" s="69" t="s">
        <v>336</v>
      </c>
      <c r="C19" s="71">
        <f>Прил№2!G148</f>
        <v>7402462.21</v>
      </c>
    </row>
    <row r="20" spans="1:3" x14ac:dyDescent="0.25">
      <c r="A20" s="45" t="s">
        <v>229</v>
      </c>
      <c r="B20" s="69" t="s">
        <v>337</v>
      </c>
      <c r="C20" s="71">
        <f>Прил№2!G184</f>
        <v>2927914.92</v>
      </c>
    </row>
    <row r="21" spans="1:3" x14ac:dyDescent="0.25">
      <c r="A21" s="45" t="s">
        <v>245</v>
      </c>
      <c r="B21" s="69" t="s">
        <v>338</v>
      </c>
      <c r="C21" s="71">
        <f>Прил№2!G215</f>
        <v>47083282.810000002</v>
      </c>
    </row>
    <row r="22" spans="1:3" x14ac:dyDescent="0.25">
      <c r="A22" s="44" t="s">
        <v>258</v>
      </c>
      <c r="B22" s="72" t="s">
        <v>339</v>
      </c>
      <c r="C22" s="73">
        <f>C23</f>
        <v>6416016</v>
      </c>
    </row>
    <row r="23" spans="1:3" ht="15.75" customHeight="1" x14ac:dyDescent="0.25">
      <c r="A23" s="45" t="s">
        <v>260</v>
      </c>
      <c r="B23" s="69" t="s">
        <v>340</v>
      </c>
      <c r="C23" s="70">
        <f>Прил№2!G252</f>
        <v>6416016</v>
      </c>
    </row>
    <row r="24" spans="1:3" x14ac:dyDescent="0.25">
      <c r="A24" s="44" t="s">
        <v>262</v>
      </c>
      <c r="B24" s="72" t="s">
        <v>341</v>
      </c>
      <c r="C24" s="73">
        <f>C25</f>
        <v>46150.43</v>
      </c>
    </row>
    <row r="25" spans="1:3" x14ac:dyDescent="0.25">
      <c r="A25" s="45" t="s">
        <v>264</v>
      </c>
      <c r="B25" s="69" t="s">
        <v>342</v>
      </c>
      <c r="C25" s="71">
        <f>Прил№2!G255</f>
        <v>46150.43</v>
      </c>
    </row>
    <row r="26" spans="1:3" hidden="1" x14ac:dyDescent="0.25">
      <c r="A26" s="44" t="s">
        <v>306</v>
      </c>
      <c r="B26" s="69" t="s">
        <v>307</v>
      </c>
      <c r="C26" s="71">
        <f>C27</f>
        <v>0</v>
      </c>
    </row>
    <row r="27" spans="1:3" hidden="1" x14ac:dyDescent="0.25">
      <c r="A27" s="45" t="s">
        <v>309</v>
      </c>
      <c r="B27" s="69" t="s">
        <v>308</v>
      </c>
      <c r="C27" s="71"/>
    </row>
    <row r="28" spans="1:3" x14ac:dyDescent="0.25">
      <c r="A28" s="44" t="s">
        <v>269</v>
      </c>
      <c r="B28" s="72" t="s">
        <v>343</v>
      </c>
      <c r="C28" s="73">
        <f>C29</f>
        <v>300000</v>
      </c>
    </row>
    <row r="29" spans="1:3" x14ac:dyDescent="0.25">
      <c r="A29" s="45" t="s">
        <v>271</v>
      </c>
      <c r="B29" s="69" t="s">
        <v>344</v>
      </c>
      <c r="C29" s="70">
        <f>Прил№2!G265</f>
        <v>300000</v>
      </c>
    </row>
    <row r="30" spans="1:3" x14ac:dyDescent="0.25">
      <c r="A30" s="44" t="s">
        <v>278</v>
      </c>
      <c r="B30" s="72" t="s">
        <v>345</v>
      </c>
      <c r="C30" s="73">
        <f>C31</f>
        <v>0</v>
      </c>
    </row>
    <row r="31" spans="1:3" x14ac:dyDescent="0.25">
      <c r="A31" s="45" t="s">
        <v>280</v>
      </c>
      <c r="B31" s="69" t="s">
        <v>346</v>
      </c>
      <c r="C31" s="71">
        <f>Прил№2!G273</f>
        <v>0</v>
      </c>
    </row>
    <row r="32" spans="1:3" x14ac:dyDescent="0.25">
      <c r="A32" s="44" t="s">
        <v>284</v>
      </c>
      <c r="B32" s="72" t="s">
        <v>347</v>
      </c>
      <c r="C32" s="73">
        <f>SUM(C33:C33)</f>
        <v>1545999.88</v>
      </c>
    </row>
    <row r="33" spans="1:3" x14ac:dyDescent="0.25">
      <c r="A33" s="45" t="s">
        <v>286</v>
      </c>
      <c r="B33" s="69" t="s">
        <v>348</v>
      </c>
      <c r="C33" s="71">
        <f>Прил№2!G277</f>
        <v>1545999.88</v>
      </c>
    </row>
    <row r="34" spans="1:3" ht="29.25" x14ac:dyDescent="0.25">
      <c r="A34" s="44" t="s">
        <v>536</v>
      </c>
      <c r="B34" s="72" t="s">
        <v>539</v>
      </c>
      <c r="C34" s="73">
        <f>C35</f>
        <v>6087</v>
      </c>
    </row>
    <row r="35" spans="1:3" ht="30" x14ac:dyDescent="0.25">
      <c r="A35" s="45" t="s">
        <v>537</v>
      </c>
      <c r="B35" s="69" t="s">
        <v>532</v>
      </c>
      <c r="C35" s="71">
        <f>Прил№2!G281</f>
        <v>6087</v>
      </c>
    </row>
    <row r="36" spans="1:3" ht="43.5" hidden="1" x14ac:dyDescent="0.25">
      <c r="A36" s="44" t="s">
        <v>314</v>
      </c>
      <c r="B36" s="72" t="s">
        <v>349</v>
      </c>
      <c r="C36" s="73">
        <f>C37+C38</f>
        <v>0</v>
      </c>
    </row>
    <row r="37" spans="1:3" ht="27" hidden="1" customHeight="1" x14ac:dyDescent="0.25">
      <c r="A37" s="45" t="s">
        <v>350</v>
      </c>
      <c r="B37" s="69" t="s">
        <v>351</v>
      </c>
      <c r="C37" s="70"/>
    </row>
    <row r="38" spans="1:3" ht="16.5" hidden="1" customHeight="1" x14ac:dyDescent="0.25">
      <c r="A38" s="45" t="s">
        <v>315</v>
      </c>
      <c r="B38" s="69" t="s">
        <v>352</v>
      </c>
      <c r="C38" s="71">
        <f>Прил№2!G285</f>
        <v>0</v>
      </c>
    </row>
    <row r="39" spans="1:3" x14ac:dyDescent="0.25">
      <c r="A39" s="45"/>
      <c r="B39" s="72" t="s">
        <v>353</v>
      </c>
      <c r="C39" s="73">
        <f>C6+C12+C14+C18+C24+C26+C28+C30+C32+C36+C34+C22</f>
        <v>159918037.53</v>
      </c>
    </row>
    <row r="41" spans="1:3" x14ac:dyDescent="0.25">
      <c r="C41" s="38"/>
    </row>
  </sheetData>
  <mergeCells count="1">
    <mergeCell ref="A3:C3"/>
  </mergeCells>
  <pageMargins left="0.9055118110236221" right="0.31496062992125984" top="0.74803149606299213" bottom="0.35433070866141736"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topLeftCell="A4" workbookViewId="0">
      <selection activeCell="B1" sqref="A1:D15"/>
    </sheetView>
  </sheetViews>
  <sheetFormatPr defaultRowHeight="15" x14ac:dyDescent="0.25"/>
  <cols>
    <col min="1" max="1" width="22.5703125" customWidth="1"/>
    <col min="2" max="2" width="25.42578125" customWidth="1"/>
    <col min="3" max="3" width="29.85546875" customWidth="1"/>
    <col min="4" max="4" width="16.140625" bestFit="1" customWidth="1"/>
  </cols>
  <sheetData>
    <row r="1" spans="1:4" x14ac:dyDescent="0.25">
      <c r="A1" s="39"/>
      <c r="B1" s="140" t="s">
        <v>354</v>
      </c>
      <c r="C1" s="140"/>
      <c r="D1" s="141"/>
    </row>
    <row r="2" spans="1:4" ht="72.75" customHeight="1" x14ac:dyDescent="0.25">
      <c r="A2" s="39"/>
      <c r="B2" s="97"/>
      <c r="C2" s="147" t="s">
        <v>619</v>
      </c>
      <c r="D2" s="148"/>
    </row>
    <row r="3" spans="1:4" x14ac:dyDescent="0.25">
      <c r="A3" s="40"/>
      <c r="B3" s="78"/>
      <c r="C3" s="78"/>
      <c r="D3" s="79"/>
    </row>
    <row r="4" spans="1:4" ht="52.5" customHeight="1" x14ac:dyDescent="0.25">
      <c r="A4" s="142" t="s">
        <v>616</v>
      </c>
      <c r="B4" s="143"/>
      <c r="C4" s="143"/>
      <c r="D4" s="143"/>
    </row>
    <row r="5" spans="1:4" ht="15.75" x14ac:dyDescent="0.25">
      <c r="A5" s="80"/>
      <c r="B5" s="81"/>
      <c r="C5" s="81"/>
      <c r="D5" s="81" t="s">
        <v>359</v>
      </c>
    </row>
    <row r="6" spans="1:4" s="87" customFormat="1" ht="15" customHeight="1" x14ac:dyDescent="0.2">
      <c r="A6" s="137" t="s">
        <v>2</v>
      </c>
      <c r="B6" s="137" t="s">
        <v>355</v>
      </c>
      <c r="C6" s="144" t="s">
        <v>573</v>
      </c>
      <c r="D6" s="137" t="s">
        <v>4</v>
      </c>
    </row>
    <row r="7" spans="1:4" s="87" customFormat="1" ht="12" x14ac:dyDescent="0.2">
      <c r="A7" s="138"/>
      <c r="B7" s="138"/>
      <c r="C7" s="145"/>
      <c r="D7" s="138"/>
    </row>
    <row r="8" spans="1:4" s="87" customFormat="1" ht="12" x14ac:dyDescent="0.2">
      <c r="A8" s="138"/>
      <c r="B8" s="138"/>
      <c r="C8" s="145"/>
      <c r="D8" s="138"/>
    </row>
    <row r="9" spans="1:4" s="87" customFormat="1" ht="12" x14ac:dyDescent="0.2">
      <c r="A9" s="138"/>
      <c r="B9" s="138"/>
      <c r="C9" s="145"/>
      <c r="D9" s="138"/>
    </row>
    <row r="10" spans="1:4" s="87" customFormat="1" ht="90" customHeight="1" x14ac:dyDescent="0.2">
      <c r="A10" s="139"/>
      <c r="B10" s="139"/>
      <c r="C10" s="146"/>
      <c r="D10" s="139"/>
    </row>
    <row r="11" spans="1:4" x14ac:dyDescent="0.25">
      <c r="A11" s="41">
        <v>1</v>
      </c>
      <c r="B11" s="88">
        <v>2</v>
      </c>
      <c r="C11" s="89">
        <v>3</v>
      </c>
      <c r="D11" s="90" t="s">
        <v>542</v>
      </c>
    </row>
    <row r="12" spans="1:4" ht="60" x14ac:dyDescent="0.25">
      <c r="A12" s="42" t="s">
        <v>356</v>
      </c>
      <c r="B12" s="91" t="s">
        <v>7</v>
      </c>
      <c r="C12" s="92">
        <v>-8228869.8499999996</v>
      </c>
      <c r="D12" s="92">
        <v>-16938503.649999999</v>
      </c>
    </row>
    <row r="13" spans="1:4" ht="195" x14ac:dyDescent="0.25">
      <c r="A13" s="75" t="s">
        <v>574</v>
      </c>
      <c r="B13" s="93" t="s">
        <v>575</v>
      </c>
      <c r="C13" s="92">
        <v>-1500000</v>
      </c>
      <c r="D13" s="92">
        <v>-1500000</v>
      </c>
    </row>
    <row r="14" spans="1:4" ht="60" x14ac:dyDescent="0.25">
      <c r="A14" s="43" t="s">
        <v>357</v>
      </c>
      <c r="B14" s="94" t="s">
        <v>540</v>
      </c>
      <c r="C14" s="95" t="s">
        <v>572</v>
      </c>
      <c r="D14" s="92">
        <v>-181764185.25</v>
      </c>
    </row>
    <row r="15" spans="1:4" ht="60" x14ac:dyDescent="0.25">
      <c r="A15" s="43" t="s">
        <v>358</v>
      </c>
      <c r="B15" s="93" t="s">
        <v>541</v>
      </c>
      <c r="C15" s="95" t="s">
        <v>572</v>
      </c>
      <c r="D15" s="92">
        <v>166325681.59999999</v>
      </c>
    </row>
    <row r="17" ht="15" hidden="1" customHeight="1" x14ac:dyDescent="0.25"/>
    <row r="18" ht="15" hidden="1" customHeight="1" x14ac:dyDescent="0.25"/>
  </sheetData>
  <mergeCells count="7">
    <mergeCell ref="A6:A10"/>
    <mergeCell ref="B6:B10"/>
    <mergeCell ref="D6:D10"/>
    <mergeCell ref="B1:D1"/>
    <mergeCell ref="A4:D4"/>
    <mergeCell ref="C6:C10"/>
    <mergeCell ref="C2:D2"/>
  </mergeCells>
  <pageMargins left="0.9055118110236221" right="0.31496062992125984" top="0.74803149606299213" bottom="0.7480314960629921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 №1</vt:lpstr>
      <vt:lpstr>Прил№2</vt:lpstr>
      <vt:lpstr>Прил№3</vt:lpstr>
      <vt:lpstr>Прил№4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2025-05-29T09:17:33Z</cp:lastPrinted>
  <dcterms:created xsi:type="dcterms:W3CDTF">2018-04-13T04:33:32Z</dcterms:created>
  <dcterms:modified xsi:type="dcterms:W3CDTF">2025-05-29T09:17:36Z</dcterms:modified>
</cp:coreProperties>
</file>