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8975" windowHeight="11445"/>
  </bookViews>
  <sheets>
    <sheet name="Расходы" sheetId="1" r:id="rId1"/>
  </sheets>
  <calcPr calcId="145621"/>
</workbook>
</file>

<file path=xl/calcChain.xml><?xml version="1.0" encoding="utf-8"?>
<calcChain xmlns="http://schemas.openxmlformats.org/spreadsheetml/2006/main">
  <c r="F37" i="1" l="1"/>
  <c r="F35" i="1"/>
  <c r="F33" i="1"/>
  <c r="F31" i="1"/>
  <c r="F28" i="1"/>
  <c r="F26" i="1"/>
  <c r="F24" i="1"/>
  <c r="F22" i="1"/>
  <c r="F18" i="1"/>
  <c r="F14" i="1"/>
  <c r="F12" i="1"/>
  <c r="F6" i="1"/>
  <c r="F39" i="1" s="1"/>
  <c r="E35" i="1" l="1"/>
  <c r="D35" i="1"/>
  <c r="C35" i="1"/>
  <c r="D33" i="1" l="1"/>
  <c r="C33" i="1"/>
  <c r="G30" i="1" l="1"/>
  <c r="G25" i="1"/>
  <c r="G23" i="1"/>
  <c r="G21" i="1"/>
  <c r="G19" i="1"/>
  <c r="G38" i="1"/>
  <c r="C37" i="1"/>
  <c r="C18" i="1"/>
  <c r="C14" i="1"/>
  <c r="C12" i="1"/>
  <c r="C22" i="1"/>
  <c r="C24" i="1"/>
  <c r="E37" i="1" l="1"/>
  <c r="E33" i="1"/>
  <c r="E31" i="1"/>
  <c r="E28" i="1"/>
  <c r="E26" i="1"/>
  <c r="E24" i="1"/>
  <c r="G24" i="1" s="1"/>
  <c r="E22" i="1"/>
  <c r="G22" i="1" s="1"/>
  <c r="E18" i="1"/>
  <c r="E14" i="1"/>
  <c r="E6" i="1"/>
  <c r="I38" i="1"/>
  <c r="H38" i="1"/>
  <c r="D37" i="1"/>
  <c r="D31" i="1"/>
  <c r="C31" i="1"/>
  <c r="D28" i="1"/>
  <c r="C28" i="1"/>
  <c r="D26" i="1"/>
  <c r="C26" i="1"/>
  <c r="I26" i="1" s="1"/>
  <c r="D24" i="1"/>
  <c r="D22" i="1"/>
  <c r="I27" i="1"/>
  <c r="H27" i="1"/>
  <c r="D18" i="1"/>
  <c r="D14" i="1"/>
  <c r="D12" i="1"/>
  <c r="E12" i="1"/>
  <c r="I17" i="1"/>
  <c r="H17" i="1"/>
  <c r="G17" i="1"/>
  <c r="C6" i="1"/>
  <c r="C39" i="1" s="1"/>
  <c r="D6" i="1"/>
  <c r="G37" i="1" l="1"/>
  <c r="E39" i="1"/>
  <c r="D39" i="1"/>
  <c r="J35" i="1" s="1"/>
  <c r="I37" i="1"/>
  <c r="H37" i="1"/>
  <c r="H26" i="1"/>
  <c r="J37" i="1" l="1"/>
  <c r="J26" i="1"/>
  <c r="G34" i="1"/>
  <c r="G32" i="1"/>
  <c r="G29" i="1"/>
  <c r="G15" i="1"/>
  <c r="G13" i="1"/>
  <c r="G11" i="1" l="1"/>
  <c r="G7" i="1"/>
  <c r="I9" i="1" l="1"/>
  <c r="H9" i="1"/>
  <c r="I34" i="1"/>
  <c r="H34" i="1"/>
  <c r="I32" i="1"/>
  <c r="H32" i="1"/>
  <c r="I30" i="1"/>
  <c r="H30" i="1"/>
  <c r="I29" i="1"/>
  <c r="H29" i="1"/>
  <c r="I25" i="1"/>
  <c r="H25" i="1"/>
  <c r="I22" i="1"/>
  <c r="H22" i="1"/>
  <c r="I21" i="1"/>
  <c r="H21" i="1"/>
  <c r="I20" i="1"/>
  <c r="H20" i="1"/>
  <c r="G20" i="1"/>
  <c r="I19" i="1"/>
  <c r="H19" i="1"/>
  <c r="H16" i="1"/>
  <c r="I15" i="1"/>
  <c r="H15" i="1"/>
  <c r="I13" i="1"/>
  <c r="H13" i="1"/>
  <c r="I11" i="1"/>
  <c r="I10" i="1"/>
  <c r="H10" i="1"/>
  <c r="I8" i="1"/>
  <c r="H8" i="1"/>
  <c r="G8" i="1"/>
  <c r="I7" i="1"/>
  <c r="H7" i="1"/>
  <c r="G31" i="1" l="1"/>
  <c r="G28" i="1"/>
  <c r="G12" i="1"/>
  <c r="G33" i="1"/>
  <c r="J24" i="1"/>
  <c r="I12" i="1"/>
  <c r="I14" i="1"/>
  <c r="I24" i="1"/>
  <c r="H33" i="1"/>
  <c r="G6" i="1"/>
  <c r="I6" i="1"/>
  <c r="H11" i="1"/>
  <c r="H12" i="1"/>
  <c r="H14" i="1"/>
  <c r="G16" i="1"/>
  <c r="I16" i="1"/>
  <c r="G18" i="1"/>
  <c r="I18" i="1"/>
  <c r="H24" i="1"/>
  <c r="I28" i="1"/>
  <c r="I31" i="1"/>
  <c r="H6" i="1"/>
  <c r="G14" i="1"/>
  <c r="H18" i="1"/>
  <c r="H28" i="1"/>
  <c r="H31" i="1"/>
  <c r="J6" i="1" l="1"/>
  <c r="J33" i="1"/>
  <c r="I39" i="1"/>
  <c r="J28" i="1"/>
  <c r="J14" i="1"/>
  <c r="J12" i="1"/>
  <c r="J22" i="1"/>
  <c r="J31" i="1"/>
  <c r="J18" i="1"/>
  <c r="G39" i="1"/>
  <c r="H39" i="1"/>
  <c r="J39" i="1" l="1"/>
</calcChain>
</file>

<file path=xl/sharedStrings.xml><?xml version="1.0" encoding="utf-8"?>
<sst xmlns="http://schemas.openxmlformats.org/spreadsheetml/2006/main" count="82" uniqueCount="78">
  <si>
    <t xml:space="preserve"> Исполнение расходной части   бюджета </t>
  </si>
  <si>
    <t>РАЗДЕЛ ПОДРАЗДЕЛ</t>
  </si>
  <si>
    <t>НАИМЕНОВАНИЕ</t>
  </si>
  <si>
    <t>план на год</t>
  </si>
  <si>
    <t>утверждено</t>
  </si>
  <si>
    <t>уточнено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</si>
  <si>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</si>
  <si>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</si>
  <si>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</si>
  <si>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</si>
  <si>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</si>
  <si>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 , высших исполнительных 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</si>
  <si>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</si>
  <si>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</si>
  <si>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</si>
  <si>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</si>
  <si>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</si>
  <si>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правоохранит.деятельность</t>
  </si>
  <si>
    <t>0400</t>
  </si>
  <si>
    <t>Национальная экономика</t>
  </si>
  <si>
    <t>0408</t>
  </si>
  <si>
    <t xml:space="preserve">Транспорт </t>
  </si>
  <si>
    <t>0409</t>
  </si>
  <si>
    <t>Дорожное хозяйство</t>
  </si>
  <si>
    <t>0500</t>
  </si>
  <si>
    <t>Жил-ком. хоз-во</t>
  </si>
  <si>
    <t>0501</t>
  </si>
  <si>
    <t>Жилищное хозяйство</t>
  </si>
  <si>
    <t>0502</t>
  </si>
  <si>
    <t>Коммунальное хозяйство</t>
  </si>
  <si>
    <t>0503</t>
  </si>
  <si>
    <t>0600</t>
  </si>
  <si>
    <t>Охрана окружающей среды</t>
  </si>
  <si>
    <t>0700</t>
  </si>
  <si>
    <t>Образование</t>
  </si>
  <si>
    <t>0707</t>
  </si>
  <si>
    <t>Молодежная политика и оздоровление детей</t>
  </si>
  <si>
    <t>1000</t>
  </si>
  <si>
    <t>Социальная политика</t>
  </si>
  <si>
    <t>1003</t>
  </si>
  <si>
    <t>Социальное обеспечение населения</t>
  </si>
  <si>
    <t>1006</t>
  </si>
  <si>
    <t>Другие вопросы 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</si>
  <si>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</si>
  <si>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</si>
  <si>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</si>
  <si>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</si>
  <si>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1200</t>
  </si>
  <si>
    <t>Средства массовой информации</t>
  </si>
  <si>
    <t>1202</t>
  </si>
  <si>
    <t>Периодическая печать и издательства</t>
  </si>
  <si>
    <t xml:space="preserve">   ИТОГО</t>
  </si>
  <si>
    <t>% выпол. к плану года</t>
  </si>
  <si>
    <t>Удель-
ный
 вес,%</t>
  </si>
  <si>
    <t>Показатели бюджета МО ГП город Боровск</t>
  </si>
  <si>
    <t>0107</t>
  </si>
  <si>
    <t>Обеспечение проведения выборов и референдумов</t>
  </si>
  <si>
    <t>Благоустройство</t>
  </si>
  <si>
    <t>0412</t>
  </si>
  <si>
    <t>Другие вопросы  в области национальной экономики</t>
  </si>
  <si>
    <t>0800</t>
  </si>
  <si>
    <t>Культура, кинематография</t>
  </si>
  <si>
    <t>0801</t>
  </si>
  <si>
    <t>Культура</t>
  </si>
  <si>
    <t>0603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</si>
  <si>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</si>
  <si>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</si>
  <si>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</si>
  <si>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0310</t>
  </si>
  <si>
    <t>Защита населения и территории от  последствий чрезвычайных ситуаций природного и техногенного характера, пожарная безопасность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</si>
  <si>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</si>
  <si>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</si>
  <si>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</si>
  <si>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 долга</t>
  </si>
  <si>
    <t xml:space="preserve">исполнено в январе-августе 2023 года </t>
  </si>
  <si>
    <r>
      <t xml:space="preserve">муниципального образования городское поселение город Боровск   за </t>
    </r>
    <r>
      <rPr>
        <b/>
        <sz val="10"/>
        <color rgb="FF0000FF"/>
        <rFont val="Times New Roman"/>
        <family val="1"/>
        <charset val="204"/>
      </rPr>
      <t>январь-август 2024</t>
    </r>
    <r>
      <rPr>
        <b/>
        <sz val="10"/>
        <rFont val="Times New Roman"/>
        <family val="1"/>
        <charset val="204"/>
      </rPr>
      <t xml:space="preserve"> года </t>
    </r>
  </si>
  <si>
    <t xml:space="preserve">исполнено в январе-августе 2024 года </t>
  </si>
  <si>
    <t>Исполнение 2024 к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</si>
</sst>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</font>
    <font>
      <sz val="8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color theme="5" tint="-0.499984740745262"/>
      <name val="Times New Roman"/>
      <family val="1"/>
      <charset val="204"/>
    </font>
    <font>
      <sz val="9"/>
      <color theme="5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sz val="8"/>
      <color theme="5" tint="-0.49998474074526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</font>
    <font>
      <b/>
      <sz val="10"/>
      <color rgb="FF0000FF"/>
      <name val="Times New Roman"/>
      <family val="1"/>
      <charset val="204"/>
    </font>
    <font>
      <sz val="8"/>
      <color rgb="FF000000"/>
      <name val="Arial Cyr"/>
    </font>
    <font>
      <sz val="9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4" fontId="13" fillId="0" borderId="4">
      <alignment horizontal="right" wrapText="1"/>
    </xf>
    <xf numFmtId="4" fontId="15" fillId="0" borderId="4">
      <alignment horizontal="right" wrapText="1"/>
    </xf>
    <xf numFmtId="4" fontId="15" fillId="0" borderId="4">
      <alignment horizontal="right" wrapText="1"/>
    </xf>
  </cellStyleXfs>
  <cellXfs count="39">
    <xf numFmtId="0" fontId="0" fillId="0" borderId="0" xfId="0"/>
    <xf numFmtId="0" fontId="2" fillId="0" borderId="1" xfId="1" applyFont="1" applyFill="1" applyBorder="1" applyAlignment="1">
      <alignment vertical="center"/>
    </xf>
    <xf numFmtId="4" fontId="2" fillId="0" borderId="1" xfId="1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/>
    <xf numFmtId="49" fontId="4" fillId="2" borderId="1" xfId="0" applyNumberFormat="1" applyFont="1" applyFill="1" applyBorder="1" applyAlignment="1">
      <alignment vertical="center"/>
    </xf>
    <xf numFmtId="0" fontId="6" fillId="2" borderId="1" xfId="1" applyFont="1" applyFill="1" applyBorder="1" applyAlignment="1">
      <alignment vertical="center" wrapText="1"/>
    </xf>
    <xf numFmtId="4" fontId="7" fillId="2" borderId="1" xfId="1" applyNumberFormat="1" applyFont="1" applyFill="1" applyBorder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/>
    </xf>
    <xf numFmtId="4" fontId="7" fillId="3" borderId="1" xfId="1" applyNumberFormat="1" applyFont="1" applyFill="1" applyBorder="1" applyAlignment="1">
      <alignment vertical="center"/>
    </xf>
    <xf numFmtId="4" fontId="4" fillId="0" borderId="0" xfId="0" applyNumberFormat="1" applyFont="1"/>
    <xf numFmtId="0" fontId="5" fillId="0" borderId="0" xfId="0" applyFont="1"/>
    <xf numFmtId="0" fontId="10" fillId="0" borderId="0" xfId="0" applyFont="1"/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7" fillId="2" borderId="1" xfId="1" applyFont="1" applyFill="1" applyBorder="1" applyAlignment="1">
      <alignment vertical="center" wrapText="1"/>
    </xf>
    <xf numFmtId="4" fontId="16" fillId="0" borderId="4" xfId="4" applyNumberFormat="1" applyFont="1" applyAlignment="1" applyProtection="1">
      <alignment horizontal="right" vertical="center" wrapText="1"/>
    </xf>
    <xf numFmtId="4" fontId="4" fillId="0" borderId="1" xfId="0" applyNumberFormat="1" applyFont="1" applyBorder="1" applyAlignment="1">
      <alignment vertical="center"/>
    </xf>
    <xf numFmtId="4" fontId="2" fillId="0" borderId="1" xfId="0" applyNumberFormat="1" applyFont="1" applyFill="1" applyBorder="1" applyAlignment="1">
      <alignment vertical="center" wrapText="1"/>
    </xf>
    <xf numFmtId="4" fontId="15" fillId="0" borderId="4" xfId="3" applyFont="1" applyAlignment="1" applyProtection="1">
      <alignment horizontal="right" vertical="center" wrapText="1"/>
    </xf>
    <xf numFmtId="4" fontId="15" fillId="0" borderId="4" xfId="4" applyNumberFormat="1" applyFont="1" applyAlignment="1" applyProtection="1">
      <alignment horizontal="right" vertical="center" wrapText="1"/>
    </xf>
    <xf numFmtId="0" fontId="7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textRotation="90" wrapText="1"/>
    </xf>
    <xf numFmtId="0" fontId="3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0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4" fontId="15" fillId="0" borderId="4" xfId="3" applyFont="1" applyAlignment="1" applyProtection="1">
      <alignment horizontal="right" wrapText="1"/>
    </xf>
    <xf numFmtId="4" fontId="15" fillId="0" borderId="4" xfId="4" applyNumberFormat="1" applyFont="1" applyAlignment="1" applyProtection="1">
      <alignment horizontal="right" wrapText="1"/>
    </xf>
    <xf numFmtId="4" fontId="15" fillId="0" borderId="4" xfId="4" applyNumberFormat="1" applyFont="1" applyProtection="1">
      <alignment horizontal="right" wrapText="1"/>
    </xf>
  </cellXfs>
  <cellStyles count="5">
    <cellStyle name="xl83" xfId="4"/>
    <cellStyle name="xl84" xfId="3"/>
    <cellStyle name="xl88" xfId="2"/>
    <cellStyle name="Обычный" xfId="0" builtinId="0"/>
    <cellStyle name="Обычный_ZAHET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workbookViewId="0">
      <selection activeCell="E8" sqref="E8"/>
    </sheetView>
  </sheetViews>
  <sheetFormatPr defaultRowHeight="15" x14ac:dyDescent="0.25"/>
  <cols>
    <col min="1" max="1" width="5.28515625" style="4" customWidth="1"/>
    <col min="2" max="2" width="24.85546875" style="4" customWidth="1"/>
    <col min="3" max="3" width="12.7109375" style="4" customWidth="1"/>
    <col min="4" max="4" width="13.42578125" style="4" customWidth="1"/>
    <col min="5" max="6" width="13" style="4" customWidth="1"/>
    <col min="7" max="7" width="7" style="4" customWidth="1"/>
    <col min="8" max="8" width="9.140625" style="4" customWidth="1"/>
    <col min="9" max="9" width="8.85546875" style="4" customWidth="1"/>
    <col min="10" max="10" width="6.42578125" style="12" customWidth="1"/>
    <col min="11" max="16384" width="9.140625" style="4"/>
  </cols>
  <sheetData>
    <row r="1" spans="1:10" x14ac:dyDescent="0.25">
      <c r="A1" s="28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x14ac:dyDescent="0.25">
      <c r="A2" s="28" t="s">
        <v>75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s="13" customFormat="1" x14ac:dyDescent="0.25">
      <c r="A3" s="25" t="s">
        <v>1</v>
      </c>
      <c r="B3" s="26" t="s">
        <v>2</v>
      </c>
      <c r="C3" s="27" t="s">
        <v>54</v>
      </c>
      <c r="D3" s="27"/>
      <c r="E3" s="27"/>
      <c r="F3" s="27"/>
      <c r="G3" s="27"/>
      <c r="H3" s="27"/>
      <c r="I3" s="27"/>
      <c r="J3" s="30" t="s">
        <v>53</v>
      </c>
    </row>
    <row r="4" spans="1:10" s="13" customFormat="1" ht="23.25" customHeight="1" x14ac:dyDescent="0.25">
      <c r="A4" s="25"/>
      <c r="B4" s="26"/>
      <c r="C4" s="32" t="s">
        <v>3</v>
      </c>
      <c r="D4" s="32"/>
      <c r="E4" s="32" t="s">
        <v>76</v>
      </c>
      <c r="F4" s="32" t="s">
        <v>74</v>
      </c>
      <c r="G4" s="33" t="s">
        <v>77</v>
      </c>
      <c r="H4" s="34" t="s">
        <v>52</v>
      </c>
      <c r="I4" s="35"/>
      <c r="J4" s="31"/>
    </row>
    <row r="5" spans="1:10" s="13" customFormat="1" ht="29.25" customHeight="1" x14ac:dyDescent="0.25">
      <c r="A5" s="25"/>
      <c r="B5" s="26"/>
      <c r="C5" s="14" t="s">
        <v>4</v>
      </c>
      <c r="D5" s="14" t="s">
        <v>5</v>
      </c>
      <c r="E5" s="32"/>
      <c r="F5" s="32"/>
      <c r="G5" s="33"/>
      <c r="H5" s="15" t="s">
        <v>4</v>
      </c>
      <c r="I5" s="15" t="s">
        <v>5</v>
      </c>
      <c r="J5" s="31"/>
    </row>
    <row r="6" spans="1:10" x14ac:dyDescent="0.25">
      <c r="A6" s="5" t="s">
        <v>6</v>
      </c>
      <c r="B6" s="6" t="s">
        <v>7</v>
      </c>
      <c r="C6" s="7">
        <f>SUM(C7:C11)</f>
        <v>47402989.649999999</v>
      </c>
      <c r="D6" s="7">
        <f t="shared" ref="D6" si="0">SUM(D7:D11)</f>
        <v>54691021.530000001</v>
      </c>
      <c r="E6" s="7">
        <f>SUM(E7:E11)</f>
        <v>34641478.5</v>
      </c>
      <c r="F6" s="7">
        <f>SUM(F7:F11)</f>
        <v>24530484.440000001</v>
      </c>
      <c r="G6" s="7">
        <f>E6/F6*100</f>
        <v>141.21807738746801</v>
      </c>
      <c r="H6" s="7">
        <f>E6/C6*100</f>
        <v>73.078678698907765</v>
      </c>
      <c r="I6" s="7">
        <f>E6/C6*100</f>
        <v>73.078678698907765</v>
      </c>
      <c r="J6" s="7">
        <f>E6/E39*100</f>
        <v>42.324367668441418</v>
      </c>
    </row>
    <row r="7" spans="1:10" ht="67.5" x14ac:dyDescent="0.25">
      <c r="A7" s="8" t="s">
        <v>8</v>
      </c>
      <c r="B7" s="3" t="s">
        <v>9</v>
      </c>
      <c r="C7" s="22">
        <v>2169180</v>
      </c>
      <c r="D7" s="22">
        <v>2169180</v>
      </c>
      <c r="E7" s="21">
        <v>1084538</v>
      </c>
      <c r="F7" s="21">
        <v>1084564</v>
      </c>
      <c r="G7" s="21">
        <f t="shared" ref="G7:G39" si="1">E7/F7*100</f>
        <v>99.997602723306329</v>
      </c>
      <c r="H7" s="21">
        <f>E7/C7*100</f>
        <v>49.997602780774301</v>
      </c>
      <c r="I7" s="21">
        <f>E7/D7*100</f>
        <v>49.997602780774301</v>
      </c>
      <c r="J7" s="21"/>
    </row>
    <row r="8" spans="1:10" ht="78" customHeight="1" x14ac:dyDescent="0.25">
      <c r="A8" s="8" t="s">
        <v>10</v>
      </c>
      <c r="B8" s="3" t="s">
        <v>11</v>
      </c>
      <c r="C8" s="22">
        <v>15914223.66</v>
      </c>
      <c r="D8" s="22">
        <v>18312439.850000001</v>
      </c>
      <c r="E8" s="21">
        <v>9929681.6500000004</v>
      </c>
      <c r="F8" s="21">
        <v>8303146.9400000004</v>
      </c>
      <c r="G8" s="21">
        <f t="shared" si="1"/>
        <v>119.58937643466538</v>
      </c>
      <c r="H8" s="21">
        <f t="shared" ref="H8:H32" si="2">E8/C8*100</f>
        <v>62.395011293940804</v>
      </c>
      <c r="I8" s="21">
        <f t="shared" ref="I8:I11" si="3">E8/D8*100</f>
        <v>54.223695648070617</v>
      </c>
      <c r="J8" s="21"/>
    </row>
    <row r="9" spans="1:10" ht="22.5" customHeight="1" x14ac:dyDescent="0.25">
      <c r="A9" s="8" t="s">
        <v>55</v>
      </c>
      <c r="B9" s="3" t="s">
        <v>56</v>
      </c>
      <c r="C9" s="22"/>
      <c r="D9" s="22"/>
      <c r="E9" s="21"/>
      <c r="F9" s="21"/>
      <c r="G9" s="21"/>
      <c r="H9" s="21" t="e">
        <f t="shared" ref="H9" si="4">E9/C9*100</f>
        <v>#DIV/0!</v>
      </c>
      <c r="I9" s="21" t="e">
        <f t="shared" ref="I9" si="5">E9/D9*100</f>
        <v>#DIV/0!</v>
      </c>
      <c r="J9" s="21"/>
    </row>
    <row r="10" spans="1:10" x14ac:dyDescent="0.25">
      <c r="A10" s="8" t="s">
        <v>12</v>
      </c>
      <c r="B10" s="3" t="s">
        <v>13</v>
      </c>
      <c r="C10" s="22">
        <v>200000</v>
      </c>
      <c r="D10" s="22">
        <v>200000</v>
      </c>
      <c r="E10" s="21"/>
      <c r="F10" s="21"/>
      <c r="G10" s="21"/>
      <c r="H10" s="21">
        <f t="shared" si="2"/>
        <v>0</v>
      </c>
      <c r="I10" s="21">
        <f t="shared" si="3"/>
        <v>0</v>
      </c>
      <c r="J10" s="21"/>
    </row>
    <row r="11" spans="1:10" ht="22.5" x14ac:dyDescent="0.25">
      <c r="A11" s="8" t="s">
        <v>14</v>
      </c>
      <c r="B11" s="3" t="s">
        <v>15</v>
      </c>
      <c r="C11" s="22">
        <v>29119585.989999998</v>
      </c>
      <c r="D11" s="22">
        <v>34009401.68</v>
      </c>
      <c r="E11" s="21">
        <v>23627258.850000001</v>
      </c>
      <c r="F11" s="21">
        <v>15142773.5</v>
      </c>
      <c r="G11" s="21">
        <f t="shared" si="1"/>
        <v>156.02992972192314</v>
      </c>
      <c r="H11" s="21">
        <f t="shared" si="2"/>
        <v>81.138718311839568</v>
      </c>
      <c r="I11" s="21">
        <f t="shared" si="3"/>
        <v>69.472727195593535</v>
      </c>
      <c r="J11" s="21"/>
    </row>
    <row r="12" spans="1:10" ht="22.5" x14ac:dyDescent="0.25">
      <c r="A12" s="5" t="s">
        <v>16</v>
      </c>
      <c r="B12" s="6" t="s">
        <v>17</v>
      </c>
      <c r="C12" s="7">
        <f>C13</f>
        <v>1950000</v>
      </c>
      <c r="D12" s="7">
        <f>D13</f>
        <v>1950000</v>
      </c>
      <c r="E12" s="7">
        <f>E13</f>
        <v>665170</v>
      </c>
      <c r="F12" s="7">
        <f>F13</f>
        <v>180723.25</v>
      </c>
      <c r="G12" s="7">
        <f t="shared" si="1"/>
        <v>368.06000334766003</v>
      </c>
      <c r="H12" s="7">
        <f t="shared" si="2"/>
        <v>34.111282051282046</v>
      </c>
      <c r="I12" s="7">
        <f>E12/C12*100</f>
        <v>34.111282051282046</v>
      </c>
      <c r="J12" s="7">
        <f>E12/E39*100</f>
        <v>0.8126933624388224</v>
      </c>
    </row>
    <row r="13" spans="1:10" ht="56.25" x14ac:dyDescent="0.25">
      <c r="A13" s="19" t="s">
        <v>68</v>
      </c>
      <c r="B13" s="20" t="s">
        <v>69</v>
      </c>
      <c r="C13" s="22">
        <v>1950000</v>
      </c>
      <c r="D13" s="22">
        <v>1950000</v>
      </c>
      <c r="E13" s="22">
        <v>665170</v>
      </c>
      <c r="F13" s="22">
        <v>180723.25</v>
      </c>
      <c r="G13" s="22">
        <f t="shared" si="1"/>
        <v>368.06000334766003</v>
      </c>
      <c r="H13" s="22">
        <f t="shared" si="2"/>
        <v>34.111282051282046</v>
      </c>
      <c r="I13" s="22">
        <f>E13/D13*100</f>
        <v>34.111282051282046</v>
      </c>
      <c r="J13" s="22"/>
    </row>
    <row r="14" spans="1:10" x14ac:dyDescent="0.25">
      <c r="A14" s="5" t="s">
        <v>18</v>
      </c>
      <c r="B14" s="6" t="s">
        <v>19</v>
      </c>
      <c r="C14" s="7">
        <f>SUM(C15:C17)</f>
        <v>29418878.629999999</v>
      </c>
      <c r="D14" s="7">
        <f t="shared" ref="D14:E14" si="6">SUM(D15:D17)</f>
        <v>40971011.659999996</v>
      </c>
      <c r="E14" s="7">
        <f t="shared" si="6"/>
        <v>22748390.350000001</v>
      </c>
      <c r="F14" s="7">
        <f t="shared" ref="F14" si="7">SUM(F15:F17)</f>
        <v>29295596.710000001</v>
      </c>
      <c r="G14" s="7">
        <f t="shared" si="1"/>
        <v>77.651227162868736</v>
      </c>
      <c r="H14" s="7">
        <f t="shared" si="2"/>
        <v>77.325824128463736</v>
      </c>
      <c r="I14" s="7">
        <f>E14/C14*100</f>
        <v>77.325824128463736</v>
      </c>
      <c r="J14" s="7">
        <f>E14/E39*100</f>
        <v>27.793595387062503</v>
      </c>
    </row>
    <row r="15" spans="1:10" x14ac:dyDescent="0.25">
      <c r="A15" s="8" t="s">
        <v>20</v>
      </c>
      <c r="B15" s="3" t="s">
        <v>21</v>
      </c>
      <c r="C15" s="36">
        <v>900000</v>
      </c>
      <c r="D15" s="21">
        <v>1000000</v>
      </c>
      <c r="E15" s="21">
        <v>1000000</v>
      </c>
      <c r="F15" s="21">
        <v>800000</v>
      </c>
      <c r="G15" s="21">
        <f t="shared" si="1"/>
        <v>125</v>
      </c>
      <c r="H15" s="21">
        <f t="shared" si="2"/>
        <v>111.11111111111111</v>
      </c>
      <c r="I15" s="21">
        <f>E15/D15*100</f>
        <v>100</v>
      </c>
      <c r="J15" s="21"/>
    </row>
    <row r="16" spans="1:10" x14ac:dyDescent="0.25">
      <c r="A16" s="8" t="s">
        <v>22</v>
      </c>
      <c r="B16" s="1" t="s">
        <v>23</v>
      </c>
      <c r="C16" s="37">
        <v>27268878.629999999</v>
      </c>
      <c r="D16" s="22">
        <v>38721011.659999996</v>
      </c>
      <c r="E16" s="22">
        <v>21417704.170000002</v>
      </c>
      <c r="F16" s="22">
        <v>26843743.379999999</v>
      </c>
      <c r="G16" s="22">
        <f t="shared" si="1"/>
        <v>79.786577701965811</v>
      </c>
      <c r="H16" s="22">
        <f t="shared" si="2"/>
        <v>78.542665654161524</v>
      </c>
      <c r="I16" s="22">
        <f>E16/D16*100</f>
        <v>55.312873429195939</v>
      </c>
      <c r="J16" s="22"/>
    </row>
    <row r="17" spans="1:10" s="16" customFormat="1" ht="22.5" x14ac:dyDescent="0.2">
      <c r="A17" s="8" t="s">
        <v>58</v>
      </c>
      <c r="B17" s="3" t="s">
        <v>59</v>
      </c>
      <c r="C17" s="37">
        <v>1250000</v>
      </c>
      <c r="D17" s="22">
        <v>1250000</v>
      </c>
      <c r="E17" s="22">
        <v>330686.18</v>
      </c>
      <c r="F17" s="22">
        <v>1651853.33</v>
      </c>
      <c r="G17" s="22">
        <f t="shared" si="1"/>
        <v>20.019100606226338</v>
      </c>
      <c r="H17" s="22">
        <f t="shared" si="2"/>
        <v>26.454894400000001</v>
      </c>
      <c r="I17" s="22">
        <f>E17/D17*100</f>
        <v>26.454894400000001</v>
      </c>
      <c r="J17" s="22"/>
    </row>
    <row r="18" spans="1:10" x14ac:dyDescent="0.25">
      <c r="A18" s="5" t="s">
        <v>24</v>
      </c>
      <c r="B18" s="6" t="s">
        <v>25</v>
      </c>
      <c r="C18" s="7">
        <f>SUM(C19:C21)</f>
        <v>40415895.030000001</v>
      </c>
      <c r="D18" s="7">
        <f t="shared" ref="D18:E18" si="8">SUM(D19:D21)</f>
        <v>73130211.280000001</v>
      </c>
      <c r="E18" s="7">
        <f t="shared" si="8"/>
        <v>19499142.18</v>
      </c>
      <c r="F18" s="7">
        <f t="shared" ref="F18" si="9">SUM(F19:F21)</f>
        <v>58235955.409999996</v>
      </c>
      <c r="G18" s="7">
        <f t="shared" si="1"/>
        <v>33.482995243608045</v>
      </c>
      <c r="H18" s="7">
        <f t="shared" si="2"/>
        <v>48.246221358022957</v>
      </c>
      <c r="I18" s="7">
        <f>E18/C18*100</f>
        <v>48.246221358022957</v>
      </c>
      <c r="J18" s="7">
        <f>E18/E39*100</f>
        <v>23.823719384423338</v>
      </c>
    </row>
    <row r="19" spans="1:10" x14ac:dyDescent="0.25">
      <c r="A19" s="8" t="s">
        <v>26</v>
      </c>
      <c r="B19" s="3" t="s">
        <v>27</v>
      </c>
      <c r="C19" s="37">
        <v>5307261.33</v>
      </c>
      <c r="D19" s="38">
        <v>14928279.07</v>
      </c>
      <c r="E19" s="22">
        <v>4398439.5</v>
      </c>
      <c r="F19" s="22">
        <v>44554828.159999996</v>
      </c>
      <c r="G19" s="22">
        <f t="shared" si="1"/>
        <v>9.8719705173249626</v>
      </c>
      <c r="H19" s="22">
        <f t="shared" si="2"/>
        <v>82.875879413309377</v>
      </c>
      <c r="I19" s="22">
        <f>E19/D19*100</f>
        <v>29.463808114621482</v>
      </c>
      <c r="J19" s="22"/>
    </row>
    <row r="20" spans="1:10" x14ac:dyDescent="0.25">
      <c r="A20" s="8" t="s">
        <v>28</v>
      </c>
      <c r="B20" s="3" t="s">
        <v>29</v>
      </c>
      <c r="C20" s="37">
        <v>2450000</v>
      </c>
      <c r="D20" s="38">
        <v>6591506.6600000001</v>
      </c>
      <c r="E20" s="22">
        <v>2284075.2799999998</v>
      </c>
      <c r="F20" s="22">
        <v>2931568.99</v>
      </c>
      <c r="G20" s="22">
        <f t="shared" si="1"/>
        <v>77.913065931291612</v>
      </c>
      <c r="H20" s="22">
        <f t="shared" si="2"/>
        <v>93.227562448979583</v>
      </c>
      <c r="I20" s="22">
        <f>E20/D20*100</f>
        <v>34.651793555193031</v>
      </c>
      <c r="J20" s="22"/>
    </row>
    <row r="21" spans="1:10" x14ac:dyDescent="0.25">
      <c r="A21" s="8" t="s">
        <v>30</v>
      </c>
      <c r="B21" s="3" t="s">
        <v>57</v>
      </c>
      <c r="C21" s="37">
        <v>32658633.699999999</v>
      </c>
      <c r="D21" s="38">
        <v>51610425.549999997</v>
      </c>
      <c r="E21" s="22">
        <v>12816627.4</v>
      </c>
      <c r="F21" s="22">
        <v>10749558.26</v>
      </c>
      <c r="G21" s="22">
        <f t="shared" si="1"/>
        <v>119.22934031337581</v>
      </c>
      <c r="H21" s="22">
        <f t="shared" si="2"/>
        <v>39.244224108493555</v>
      </c>
      <c r="I21" s="22">
        <f>E21/D21*100</f>
        <v>24.833407714461291</v>
      </c>
      <c r="J21" s="22"/>
    </row>
    <row r="22" spans="1:10" ht="15" customHeight="1" x14ac:dyDescent="0.25">
      <c r="A22" s="5" t="s">
        <v>31</v>
      </c>
      <c r="B22" s="6" t="s">
        <v>32</v>
      </c>
      <c r="C22" s="7">
        <f>C23</f>
        <v>0</v>
      </c>
      <c r="D22" s="7">
        <f>D23</f>
        <v>5000000</v>
      </c>
      <c r="E22" s="7">
        <f>E23</f>
        <v>3000000</v>
      </c>
      <c r="F22" s="7">
        <f>F23</f>
        <v>0</v>
      </c>
      <c r="G22" s="7" t="e">
        <f t="shared" si="1"/>
        <v>#DIV/0!</v>
      </c>
      <c r="H22" s="7" t="e">
        <f t="shared" si="2"/>
        <v>#DIV/0!</v>
      </c>
      <c r="I22" s="7" t="e">
        <f>E22/C22*100</f>
        <v>#DIV/0!</v>
      </c>
      <c r="J22" s="7">
        <f>E22/E39*100</f>
        <v>3.6653488391185229</v>
      </c>
    </row>
    <row r="23" spans="1:10" s="16" customFormat="1" ht="15" customHeight="1" x14ac:dyDescent="0.25">
      <c r="A23" s="8" t="s">
        <v>64</v>
      </c>
      <c r="B23" s="3" t="s">
        <v>32</v>
      </c>
      <c r="C23" s="2"/>
      <c r="D23" s="2">
        <v>5000000</v>
      </c>
      <c r="E23" s="2">
        <v>3000000</v>
      </c>
      <c r="F23" s="2">
        <v>0</v>
      </c>
      <c r="G23" s="2" t="e">
        <f t="shared" si="1"/>
        <v>#DIV/0!</v>
      </c>
      <c r="H23" s="2"/>
      <c r="I23" s="2"/>
      <c r="J23" s="2"/>
    </row>
    <row r="24" spans="1:10" x14ac:dyDescent="0.25">
      <c r="A24" s="5" t="s">
        <v>33</v>
      </c>
      <c r="B24" s="6" t="s">
        <v>34</v>
      </c>
      <c r="C24" s="7">
        <f>C25</f>
        <v>55000</v>
      </c>
      <c r="D24" s="7">
        <f>D25</f>
        <v>46150.43</v>
      </c>
      <c r="E24" s="7">
        <f>E25</f>
        <v>46150.43</v>
      </c>
      <c r="F24" s="7">
        <f>F25</f>
        <v>45470.28</v>
      </c>
      <c r="G24" s="7">
        <f t="shared" si="1"/>
        <v>101.49581220964552</v>
      </c>
      <c r="H24" s="7">
        <f t="shared" si="2"/>
        <v>83.909872727272727</v>
      </c>
      <c r="I24" s="7">
        <f>E24/C24*100</f>
        <v>83.909872727272727</v>
      </c>
      <c r="J24" s="7">
        <f>E24/E39*100</f>
        <v>5.638580834177355E-2</v>
      </c>
    </row>
    <row r="25" spans="1:10" ht="22.5" x14ac:dyDescent="0.25">
      <c r="A25" s="8" t="s">
        <v>35</v>
      </c>
      <c r="B25" s="3" t="s">
        <v>36</v>
      </c>
      <c r="C25" s="22">
        <v>55000</v>
      </c>
      <c r="D25" s="22">
        <v>46150.43</v>
      </c>
      <c r="E25" s="22">
        <v>46150.43</v>
      </c>
      <c r="F25" s="22">
        <v>45470.28</v>
      </c>
      <c r="G25" s="22">
        <f t="shared" si="1"/>
        <v>101.49581220964552</v>
      </c>
      <c r="H25" s="22">
        <f t="shared" si="2"/>
        <v>83.909872727272727</v>
      </c>
      <c r="I25" s="22">
        <f>E25/D25*100</f>
        <v>100</v>
      </c>
      <c r="J25" s="22"/>
    </row>
    <row r="26" spans="1:10" s="16" customFormat="1" ht="15" hidden="1" customHeight="1" x14ac:dyDescent="0.25">
      <c r="A26" s="5" t="s">
        <v>60</v>
      </c>
      <c r="B26" s="17" t="s">
        <v>61</v>
      </c>
      <c r="C26" s="7">
        <f>C27</f>
        <v>0</v>
      </c>
      <c r="D26" s="7">
        <f>D27</f>
        <v>0</v>
      </c>
      <c r="E26" s="7">
        <f>E27</f>
        <v>0</v>
      </c>
      <c r="F26" s="7">
        <f>F27</f>
        <v>0</v>
      </c>
      <c r="G26" s="7"/>
      <c r="H26" s="7" t="e">
        <f t="shared" si="2"/>
        <v>#DIV/0!</v>
      </c>
      <c r="I26" s="7" t="e">
        <f>E26/C26*100</f>
        <v>#DIV/0!</v>
      </c>
      <c r="J26" s="7" t="e">
        <f>E26/E41*100</f>
        <v>#DIV/0!</v>
      </c>
    </row>
    <row r="27" spans="1:10" s="16" customFormat="1" ht="15" hidden="1" customHeight="1" x14ac:dyDescent="0.25">
      <c r="A27" s="8" t="s">
        <v>62</v>
      </c>
      <c r="B27" s="3" t="s">
        <v>63</v>
      </c>
      <c r="C27" s="2"/>
      <c r="D27" s="2"/>
      <c r="E27" s="2"/>
      <c r="F27" s="2"/>
      <c r="G27" s="2"/>
      <c r="H27" s="2" t="e">
        <f t="shared" si="2"/>
        <v>#DIV/0!</v>
      </c>
      <c r="I27" s="2" t="e">
        <f>E27/D27*100</f>
        <v>#DIV/0!</v>
      </c>
      <c r="J27" s="2"/>
    </row>
    <row r="28" spans="1:10" x14ac:dyDescent="0.25">
      <c r="A28" s="5" t="s">
        <v>37</v>
      </c>
      <c r="B28" s="6" t="s">
        <v>38</v>
      </c>
      <c r="C28" s="7">
        <f>SUM(C29:C30)</f>
        <v>312000</v>
      </c>
      <c r="D28" s="7">
        <f t="shared" ref="D28" si="10">SUM(D29:D30)</f>
        <v>332760</v>
      </c>
      <c r="E28" s="7">
        <f>E30</f>
        <v>200000</v>
      </c>
      <c r="F28" s="7">
        <f>F30</f>
        <v>164000</v>
      </c>
      <c r="G28" s="7">
        <f t="shared" si="1"/>
        <v>121.95121951219512</v>
      </c>
      <c r="H28" s="7">
        <f t="shared" si="2"/>
        <v>64.102564102564102</v>
      </c>
      <c r="I28" s="7">
        <f>E28/C28*100</f>
        <v>64.102564102564102</v>
      </c>
      <c r="J28" s="7">
        <f>E28/E39*100</f>
        <v>0.24435658927456816</v>
      </c>
    </row>
    <row r="29" spans="1:10" ht="22.5" hidden="1" customHeight="1" x14ac:dyDescent="0.25">
      <c r="A29" s="8" t="s">
        <v>39</v>
      </c>
      <c r="B29" s="3" t="s">
        <v>40</v>
      </c>
      <c r="C29" s="2"/>
      <c r="D29" s="2"/>
      <c r="E29" s="2"/>
      <c r="F29" s="2"/>
      <c r="G29" s="2" t="e">
        <f t="shared" si="1"/>
        <v>#DIV/0!</v>
      </c>
      <c r="H29" s="2" t="e">
        <f t="shared" si="2"/>
        <v>#DIV/0!</v>
      </c>
      <c r="I29" s="2" t="e">
        <f>E29/D29*100</f>
        <v>#DIV/0!</v>
      </c>
      <c r="J29" s="2"/>
    </row>
    <row r="30" spans="1:10" ht="22.5" x14ac:dyDescent="0.25">
      <c r="A30" s="8" t="s">
        <v>41</v>
      </c>
      <c r="B30" s="3" t="s">
        <v>42</v>
      </c>
      <c r="C30" s="22">
        <v>312000</v>
      </c>
      <c r="D30" s="22">
        <v>332760</v>
      </c>
      <c r="E30" s="22">
        <v>200000</v>
      </c>
      <c r="F30" s="22">
        <v>164000</v>
      </c>
      <c r="G30" s="22">
        <f t="shared" si="1"/>
        <v>121.95121951219512</v>
      </c>
      <c r="H30" s="22">
        <f t="shared" si="2"/>
        <v>64.102564102564102</v>
      </c>
      <c r="I30" s="22">
        <f>E30/D30*100</f>
        <v>60.103377809832914</v>
      </c>
      <c r="J30" s="22"/>
    </row>
    <row r="31" spans="1:10" x14ac:dyDescent="0.25">
      <c r="A31" s="5" t="s">
        <v>43</v>
      </c>
      <c r="B31" s="6" t="s">
        <v>44</v>
      </c>
      <c r="C31" s="7">
        <f>C32</f>
        <v>200000</v>
      </c>
      <c r="D31" s="7">
        <f>D32</f>
        <v>200000</v>
      </c>
      <c r="E31" s="7">
        <f>E32</f>
        <v>0</v>
      </c>
      <c r="F31" s="7">
        <f>F32</f>
        <v>0</v>
      </c>
      <c r="G31" s="7" t="e">
        <f t="shared" si="1"/>
        <v>#DIV/0!</v>
      </c>
      <c r="H31" s="7">
        <f t="shared" si="2"/>
        <v>0</v>
      </c>
      <c r="I31" s="7">
        <f>E31/C31*100</f>
        <v>0</v>
      </c>
      <c r="J31" s="7">
        <f>E31/E39*100</f>
        <v>0</v>
      </c>
    </row>
    <row r="32" spans="1:10" x14ac:dyDescent="0.25">
      <c r="A32" s="9" t="s">
        <v>45</v>
      </c>
      <c r="B32" s="3" t="s">
        <v>46</v>
      </c>
      <c r="C32" s="22">
        <v>200000</v>
      </c>
      <c r="D32" s="22">
        <v>200000</v>
      </c>
      <c r="E32" s="22">
        <v>0</v>
      </c>
      <c r="F32" s="22">
        <v>0</v>
      </c>
      <c r="G32" s="22" t="e">
        <f t="shared" si="1"/>
        <v>#DIV/0!</v>
      </c>
      <c r="H32" s="22">
        <f t="shared" si="2"/>
        <v>0</v>
      </c>
      <c r="I32" s="22">
        <f>E32/D32*100</f>
        <v>0</v>
      </c>
      <c r="J32" s="22"/>
    </row>
    <row r="33" spans="1:10" ht="22.5" x14ac:dyDescent="0.25">
      <c r="A33" s="5" t="s">
        <v>47</v>
      </c>
      <c r="B33" s="6" t="s">
        <v>48</v>
      </c>
      <c r="C33" s="7">
        <f>C34</f>
        <v>1356000</v>
      </c>
      <c r="D33" s="7">
        <f>D34</f>
        <v>1701240</v>
      </c>
      <c r="E33" s="7">
        <f>E34</f>
        <v>1047267</v>
      </c>
      <c r="F33" s="7">
        <f>F34</f>
        <v>1253142.5</v>
      </c>
      <c r="G33" s="7">
        <f t="shared" si="1"/>
        <v>83.571261847714837</v>
      </c>
      <c r="H33" s="7">
        <f>+E33/C33*100</f>
        <v>77.232079646017709</v>
      </c>
      <c r="I33" s="7"/>
      <c r="J33" s="7">
        <f>E33/E39*100</f>
        <v>1.2795329608990458</v>
      </c>
    </row>
    <row r="34" spans="1:10" ht="22.5" x14ac:dyDescent="0.25">
      <c r="A34" s="8" t="s">
        <v>49</v>
      </c>
      <c r="B34" s="3" t="s">
        <v>50</v>
      </c>
      <c r="C34" s="22">
        <v>1356000</v>
      </c>
      <c r="D34" s="22">
        <v>1701240</v>
      </c>
      <c r="E34" s="22">
        <v>1047267</v>
      </c>
      <c r="F34" s="22">
        <v>1253142.5</v>
      </c>
      <c r="G34" s="22">
        <f t="shared" si="1"/>
        <v>83.571261847714837</v>
      </c>
      <c r="H34" s="22">
        <f>E34/C34*100</f>
        <v>77.232079646017709</v>
      </c>
      <c r="I34" s="22">
        <f>E34/D34*100</f>
        <v>61.559039288989204</v>
      </c>
      <c r="J34" s="22"/>
    </row>
    <row r="35" spans="1:10" ht="33.75" x14ac:dyDescent="0.25">
      <c r="A35" s="5" t="s">
        <v>70</v>
      </c>
      <c r="B35" s="6" t="s">
        <v>71</v>
      </c>
      <c r="C35" s="7">
        <f>C36</f>
        <v>6521.37</v>
      </c>
      <c r="D35" s="7">
        <f>D36</f>
        <v>6521.37</v>
      </c>
      <c r="E35" s="7">
        <f>E36</f>
        <v>0</v>
      </c>
      <c r="F35" s="7">
        <f>F36</f>
        <v>0</v>
      </c>
      <c r="G35" s="7"/>
      <c r="H35" s="7"/>
      <c r="I35" s="7"/>
      <c r="J35" s="7">
        <f>D35/D39*100</f>
        <v>3.6630959378023964E-3</v>
      </c>
    </row>
    <row r="36" spans="1:10" ht="33.75" x14ac:dyDescent="0.25">
      <c r="A36" s="8" t="s">
        <v>72</v>
      </c>
      <c r="B36" s="3" t="s">
        <v>73</v>
      </c>
      <c r="C36" s="22">
        <v>6521.37</v>
      </c>
      <c r="D36" s="22">
        <v>6521.37</v>
      </c>
      <c r="E36" s="22"/>
      <c r="F36" s="22"/>
      <c r="G36" s="22"/>
      <c r="H36" s="22"/>
      <c r="I36" s="22"/>
      <c r="J36" s="22"/>
    </row>
    <row r="37" spans="1:10" s="16" customFormat="1" ht="45" x14ac:dyDescent="0.25">
      <c r="A37" s="5" t="s">
        <v>65</v>
      </c>
      <c r="B37" s="6" t="s">
        <v>66</v>
      </c>
      <c r="C37" s="7">
        <f>C38</f>
        <v>0</v>
      </c>
      <c r="D37" s="7">
        <f>D38</f>
        <v>0</v>
      </c>
      <c r="E37" s="7">
        <f>E38</f>
        <v>0</v>
      </c>
      <c r="F37" s="7">
        <f>F38</f>
        <v>0</v>
      </c>
      <c r="G37" s="7" t="e">
        <f t="shared" si="1"/>
        <v>#DIV/0!</v>
      </c>
      <c r="H37" s="7" t="e">
        <f t="shared" ref="H37:H38" si="11">E37/C37*100</f>
        <v>#DIV/0!</v>
      </c>
      <c r="I37" s="7" t="e">
        <f t="shared" ref="I37:I38" si="12">E37/D37*100</f>
        <v>#DIV/0!</v>
      </c>
      <c r="J37" s="7">
        <f>E37/E39*100</f>
        <v>0</v>
      </c>
    </row>
    <row r="38" spans="1:10" s="16" customFormat="1" ht="45" x14ac:dyDescent="0.25">
      <c r="A38" s="8" t="s">
        <v>67</v>
      </c>
      <c r="B38" s="3" t="s">
        <v>66</v>
      </c>
      <c r="C38" s="18"/>
      <c r="D38" s="18"/>
      <c r="E38" s="18"/>
      <c r="F38" s="18"/>
      <c r="G38" s="22" t="e">
        <f t="shared" si="1"/>
        <v>#DIV/0!</v>
      </c>
      <c r="H38" s="22" t="e">
        <f t="shared" si="11"/>
        <v>#DIV/0!</v>
      </c>
      <c r="I38" s="22" t="e">
        <f t="shared" si="12"/>
        <v>#DIV/0!</v>
      </c>
      <c r="J38" s="22"/>
    </row>
    <row r="39" spans="1:10" x14ac:dyDescent="0.25">
      <c r="A39" s="23" t="s">
        <v>51</v>
      </c>
      <c r="B39" s="24"/>
      <c r="C39" s="10">
        <f>C6+C12+C14+C18+C22+C24+C26+C28+C31+C33+C37+C35</f>
        <v>121117284.68000001</v>
      </c>
      <c r="D39" s="10">
        <f t="shared" ref="D39:E39" si="13">D6+D12+D14+D18+D22+D24+D26+D28+D31+D33+D37+D35</f>
        <v>178028916.27000001</v>
      </c>
      <c r="E39" s="10">
        <f t="shared" si="13"/>
        <v>81847598.460000008</v>
      </c>
      <c r="F39" s="10">
        <f t="shared" ref="F39" si="14">F6+F12+F14+F18+F22+F24+F26+F28+F31+F33+F37+F35</f>
        <v>113705372.59</v>
      </c>
      <c r="G39" s="10">
        <f t="shared" si="1"/>
        <v>71.982173397493639</v>
      </c>
      <c r="H39" s="10">
        <f>+E39/C39*100</f>
        <v>67.577141178690439</v>
      </c>
      <c r="I39" s="10">
        <f>+E39/D39*100</f>
        <v>45.974328314097761</v>
      </c>
      <c r="J39" s="10">
        <f>J6++J12+J14+J18+J22+J24+J28+J31+J33</f>
        <v>100</v>
      </c>
    </row>
    <row r="40" spans="1:10" x14ac:dyDescent="0.25">
      <c r="D40" s="11"/>
      <c r="E40" s="11"/>
    </row>
    <row r="41" spans="1:10" x14ac:dyDescent="0.25">
      <c r="C41" s="11"/>
      <c r="D41" s="11"/>
      <c r="E41" s="11"/>
      <c r="F41" s="11"/>
    </row>
  </sheetData>
  <mergeCells count="12">
    <mergeCell ref="A39:B39"/>
    <mergeCell ref="A3:A5"/>
    <mergeCell ref="B3:B5"/>
    <mergeCell ref="C3:I3"/>
    <mergeCell ref="A1:J1"/>
    <mergeCell ref="A2:J2"/>
    <mergeCell ref="J3:J5"/>
    <mergeCell ref="C4:D4"/>
    <mergeCell ref="E4:E5"/>
    <mergeCell ref="F4:F5"/>
    <mergeCell ref="G4:G5"/>
    <mergeCell ref="H4:I4"/>
  </mergeCells>
  <pageMargins left="1.1811023622047245" right="0.19685039370078741" top="0.74803149606299213" bottom="0.23622047244094491" header="0.31496062992125984" footer="0.31496062992125984"/>
  <pageSetup paperSize="9" scale="7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2022-09-06T08:22:33Z</cp:lastPrinted>
  <dcterms:created xsi:type="dcterms:W3CDTF">2015-04-03T12:19:07Z</dcterms:created>
  <dcterms:modified xsi:type="dcterms:W3CDTF">2024-09-13T11:57:54Z</dcterms:modified>
</cp:coreProperties>
</file>