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8975" windowHeight="11445"/>
  </bookViews>
  <sheets>
    <sheet name="Расходы" sheetId="1" r:id="rId1"/>
  </sheets>
  <calcPr calcId="144525"/>
</workbook>
</file>

<file path=xl/calcChain.xml><?xml version="1.0" encoding="utf-8"?>
<calcChain xmlns="http://schemas.openxmlformats.org/spreadsheetml/2006/main">
  <c r="E31" i="1" l="1"/>
  <c r="C33" i="1"/>
  <c r="F31" i="1"/>
  <c r="F33" i="1" s="1"/>
  <c r="D31" i="1"/>
  <c r="C31" i="1"/>
  <c r="C21" i="1"/>
  <c r="C20" i="1"/>
  <c r="D13" i="1"/>
  <c r="C11" i="1"/>
  <c r="H31" i="1" l="1"/>
  <c r="H32" i="1"/>
  <c r="I32" i="1"/>
  <c r="I31" i="1"/>
  <c r="F29" i="1" l="1"/>
  <c r="F27" i="1"/>
  <c r="F25" i="1"/>
  <c r="F23" i="1"/>
  <c r="F18" i="1"/>
  <c r="F14" i="1"/>
  <c r="F12" i="1"/>
  <c r="F6" i="1"/>
  <c r="D29" i="1" l="1"/>
  <c r="C29" i="1"/>
  <c r="D27" i="1"/>
  <c r="C27" i="1"/>
  <c r="D25" i="1"/>
  <c r="C25" i="1"/>
  <c r="D23" i="1"/>
  <c r="C23" i="1"/>
  <c r="D18" i="1"/>
  <c r="C18" i="1"/>
  <c r="D14" i="1"/>
  <c r="C14" i="1"/>
  <c r="D12" i="1"/>
  <c r="C12" i="1"/>
  <c r="D6" i="1"/>
  <c r="C6" i="1"/>
  <c r="D33" i="1" l="1"/>
  <c r="G30" i="1"/>
  <c r="G15" i="1"/>
  <c r="G13" i="1"/>
  <c r="G11" i="1" l="1"/>
  <c r="G7" i="1"/>
  <c r="I9" i="1" l="1"/>
  <c r="H9" i="1"/>
  <c r="E27" i="1"/>
  <c r="I30" i="1"/>
  <c r="H30" i="1"/>
  <c r="E29" i="1"/>
  <c r="I29" i="1" s="1"/>
  <c r="I28" i="1"/>
  <c r="H28" i="1"/>
  <c r="I26" i="1"/>
  <c r="H26" i="1"/>
  <c r="E25" i="1"/>
  <c r="I24" i="1"/>
  <c r="H24" i="1"/>
  <c r="E23" i="1"/>
  <c r="I22" i="1"/>
  <c r="H22" i="1"/>
  <c r="G22" i="1"/>
  <c r="I21" i="1"/>
  <c r="H21" i="1"/>
  <c r="G21" i="1"/>
  <c r="I20" i="1"/>
  <c r="H20" i="1"/>
  <c r="G20" i="1"/>
  <c r="I19" i="1"/>
  <c r="H19" i="1"/>
  <c r="E18" i="1"/>
  <c r="H16" i="1"/>
  <c r="I15" i="1"/>
  <c r="H15" i="1"/>
  <c r="E14" i="1"/>
  <c r="I13" i="1"/>
  <c r="H13" i="1"/>
  <c r="E12" i="1"/>
  <c r="I11" i="1"/>
  <c r="I10" i="1"/>
  <c r="H10" i="1"/>
  <c r="I8" i="1"/>
  <c r="H8" i="1"/>
  <c r="G8" i="1"/>
  <c r="I7" i="1"/>
  <c r="H7" i="1"/>
  <c r="E6" i="1"/>
  <c r="E33" i="1" l="1"/>
  <c r="J31" i="1"/>
  <c r="I12" i="1"/>
  <c r="I14" i="1"/>
  <c r="I23" i="1"/>
  <c r="H29" i="1"/>
  <c r="G6" i="1"/>
  <c r="I6" i="1"/>
  <c r="H11" i="1"/>
  <c r="H12" i="1"/>
  <c r="H14" i="1"/>
  <c r="G16" i="1"/>
  <c r="I16" i="1"/>
  <c r="G18" i="1"/>
  <c r="I18" i="1"/>
  <c r="H23" i="1"/>
  <c r="I25" i="1"/>
  <c r="I27" i="1"/>
  <c r="H6" i="1"/>
  <c r="G14" i="1"/>
  <c r="H18" i="1"/>
  <c r="H25" i="1"/>
  <c r="H27" i="1"/>
  <c r="J23" i="1" l="1"/>
  <c r="J6" i="1"/>
  <c r="J29" i="1"/>
  <c r="I33" i="1"/>
  <c r="J25" i="1"/>
  <c r="J14" i="1"/>
  <c r="J12" i="1"/>
  <c r="J22" i="1"/>
  <c r="J27" i="1"/>
  <c r="J18" i="1"/>
  <c r="G33" i="1"/>
  <c r="H33" i="1"/>
  <c r="J33" i="1" l="1"/>
</calcChain>
</file>

<file path=xl/sharedStrings.xml><?xml version="1.0" encoding="utf-8"?>
<sst xmlns="http://schemas.openxmlformats.org/spreadsheetml/2006/main" count="70" uniqueCount="67">
  <si>
    <t xml:space="preserve"> Исполнение расходной части   бюджета </t>
  </si>
  <si>
    <t>РАЗДЕЛ ПОДРАЗДЕЛ</t>
  </si>
  <si>
    <t>НАИМЕНОВАНИЕ</t>
  </si>
  <si>
    <t>утверждено</t>
  </si>
  <si>
    <t>уточнено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</si>
  <si>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</si>
  <si>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</si>
  <si>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</si>
  <si>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</si>
  <si>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</si>
  <si>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 , высших исполнительных 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</si>
  <si>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</si>
  <si>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</si>
  <si>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</si>
  <si>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</si>
  <si>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</si>
  <si>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правоохранит.деятельность</t>
  </si>
  <si>
    <t>0309</t>
  </si>
  <si>
    <t>Защита населения и территории от  последствий чрезвычайных ситуаций и стихийных бедствий, гражданская оборона</t>
  </si>
  <si>
    <t>0400</t>
  </si>
  <si>
    <t>Национальная экономика</t>
  </si>
  <si>
    <t>0408</t>
  </si>
  <si>
    <t xml:space="preserve">Транспорт </t>
  </si>
  <si>
    <t>0409</t>
  </si>
  <si>
    <t>Дорожное хозяйство</t>
  </si>
  <si>
    <t>0412</t>
  </si>
  <si>
    <t>Другие вопросы  в области национальной экономики</t>
  </si>
  <si>
    <t>0500</t>
  </si>
  <si>
    <t>Жил-ком. хоз-во</t>
  </si>
  <si>
    <t>0501</t>
  </si>
  <si>
    <t>Жилищное хозяйство</t>
  </si>
  <si>
    <t>0502</t>
  </si>
  <si>
    <t>Коммунальное хозяйство</t>
  </si>
  <si>
    <t>0503</t>
  </si>
  <si>
    <t>0600</t>
  </si>
  <si>
    <t>Охрана окружающей среды</t>
  </si>
  <si>
    <t>0700</t>
  </si>
  <si>
    <t>Образование</t>
  </si>
  <si>
    <t>0707</t>
  </si>
  <si>
    <t>Молодежная политика и оздоровление детей</t>
  </si>
  <si>
    <t>1000</t>
  </si>
  <si>
    <t>Социальная политика</t>
  </si>
  <si>
    <t>1006</t>
  </si>
  <si>
    <t>Другие вопросы 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</si>
  <si>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</si>
  <si>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</si>
  <si>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</si>
  <si>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</si>
  <si>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</si>
  <si>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</si>
  <si>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1202</t>
  </si>
  <si>
    <t>Периодическая печать и издательства</t>
  </si>
  <si>
    <t xml:space="preserve">   ИТОГО</t>
  </si>
  <si>
    <t>% выпол. к плану года</t>
  </si>
  <si>
    <t>Удель-
ный
 вес,%</t>
  </si>
  <si>
    <t>Показатели бюджета МО ГП город Боровск</t>
  </si>
  <si>
    <t>0107</t>
  </si>
  <si>
    <t>Обеспечение проведения выборов и референдумов</t>
  </si>
  <si>
    <t>Благоустройство</t>
  </si>
  <si>
    <t>план на 2018 год</t>
  </si>
  <si>
    <r>
      <t xml:space="preserve">муниципального образования городское поселение город Боровск   за </t>
    </r>
    <r>
      <rPr>
        <b/>
        <sz val="10"/>
        <color rgb="FF0000FF"/>
        <rFont val="Times New Roman"/>
        <family val="1"/>
        <charset val="204"/>
      </rPr>
      <t xml:space="preserve">январь-апрель  </t>
    </r>
    <r>
      <rPr>
        <b/>
        <sz val="10"/>
        <rFont val="Times New Roman"/>
        <family val="1"/>
        <charset val="204"/>
      </rPr>
      <t xml:space="preserve">2018 года </t>
    </r>
  </si>
  <si>
    <t xml:space="preserve">исполнено в январе-апреле 2018 года </t>
  </si>
  <si>
    <t>исполнено в янв.-апр2017 года</t>
  </si>
  <si>
    <t>Исполнение 2018 к 201году</t>
  </si>
  <si>
    <t>1400</t>
  </si>
  <si>
    <t>Межбюджетные трансферты общего характера бюджетам бюджетной системы Российской Федерации</t>
  </si>
  <si>
    <t>1403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</si>
</sst>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b/>
      <sz val="9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5" tint="-0.499984740745262"/>
      <name val="Times New Roman"/>
      <family val="1"/>
      <charset val="204"/>
    </font>
    <font>
      <sz val="6"/>
      <color theme="5" tint="-0.499984740745262"/>
      <name val="Times New Roman"/>
      <family val="1"/>
      <charset val="204"/>
    </font>
    <font>
      <sz val="9"/>
      <color theme="5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sz val="8"/>
      <color theme="5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1" xfId="1" applyFont="1" applyFill="1" applyBorder="1" applyAlignment="1">
      <alignment vertical="center"/>
    </xf>
    <xf numFmtId="4" fontId="2" fillId="0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/>
    <xf numFmtId="49" fontId="5" fillId="2" borderId="1" xfId="0" applyNumberFormat="1" applyFont="1" applyFill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164" fontId="8" fillId="3" borderId="1" xfId="1" applyNumberFormat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4" fontId="2" fillId="0" borderId="1" xfId="1" applyNumberFormat="1" applyFont="1" applyBorder="1" applyAlignment="1">
      <alignment vertical="center"/>
    </xf>
    <xf numFmtId="49" fontId="5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4" fontId="8" fillId="4" borderId="1" xfId="1" applyNumberFormat="1" applyFont="1" applyFill="1" applyBorder="1" applyAlignment="1">
      <alignment vertical="center"/>
    </xf>
    <xf numFmtId="164" fontId="8" fillId="4" borderId="1" xfId="1" applyNumberFormat="1" applyFont="1" applyFill="1" applyBorder="1" applyAlignment="1">
      <alignment vertical="center"/>
    </xf>
    <xf numFmtId="1" fontId="9" fillId="4" borderId="1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0" fontId="6" fillId="0" borderId="0" xfId="0" applyFont="1"/>
    <xf numFmtId="0" fontId="12" fillId="0" borderId="0" xfId="0" applyFont="1"/>
    <xf numFmtId="0" fontId="13" fillId="0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vertical="center"/>
    </xf>
  </cellXfs>
  <cellStyles count="2">
    <cellStyle name="Обычный" xfId="0" builtinId="0"/>
    <cellStyle name="Обычный_ZAHE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130" zoomScaleNormal="130" workbookViewId="0">
      <selection activeCell="E28" sqref="E28"/>
    </sheetView>
  </sheetViews>
  <sheetFormatPr defaultRowHeight="15" x14ac:dyDescent="0.25"/>
  <cols>
    <col min="1" max="1" width="5.28515625" style="4" customWidth="1"/>
    <col min="2" max="2" width="24.85546875" style="4" customWidth="1"/>
    <col min="3" max="3" width="10.85546875" style="4" bestFit="1" customWidth="1"/>
    <col min="4" max="4" width="11.7109375" style="4" bestFit="1" customWidth="1"/>
    <col min="5" max="5" width="11" style="4" customWidth="1"/>
    <col min="6" max="6" width="10.5703125" style="4" customWidth="1"/>
    <col min="7" max="7" width="7" style="4" customWidth="1"/>
    <col min="8" max="9" width="6.85546875" style="4" bestFit="1" customWidth="1"/>
    <col min="10" max="10" width="5.7109375" style="21" customWidth="1"/>
    <col min="11" max="16384" width="9.140625" style="4"/>
  </cols>
  <sheetData>
    <row r="1" spans="1:10" x14ac:dyDescent="0.25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x14ac:dyDescent="0.25">
      <c r="A2" s="30" t="s">
        <v>60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s="22" customFormat="1" x14ac:dyDescent="0.25">
      <c r="A3" s="27" t="s">
        <v>1</v>
      </c>
      <c r="B3" s="28" t="s">
        <v>2</v>
      </c>
      <c r="C3" s="29" t="s">
        <v>55</v>
      </c>
      <c r="D3" s="29"/>
      <c r="E3" s="29"/>
      <c r="F3" s="29"/>
      <c r="G3" s="29"/>
      <c r="H3" s="29"/>
      <c r="I3" s="29"/>
      <c r="J3" s="32" t="s">
        <v>54</v>
      </c>
    </row>
    <row r="4" spans="1:10" s="22" customFormat="1" ht="23.25" customHeight="1" x14ac:dyDescent="0.25">
      <c r="A4" s="27"/>
      <c r="B4" s="28"/>
      <c r="C4" s="34" t="s">
        <v>59</v>
      </c>
      <c r="D4" s="34"/>
      <c r="E4" s="34" t="s">
        <v>61</v>
      </c>
      <c r="F4" s="34" t="s">
        <v>62</v>
      </c>
      <c r="G4" s="35" t="s">
        <v>63</v>
      </c>
      <c r="H4" s="36" t="s">
        <v>53</v>
      </c>
      <c r="I4" s="37"/>
      <c r="J4" s="33"/>
    </row>
    <row r="5" spans="1:10" s="22" customFormat="1" ht="29.25" customHeight="1" x14ac:dyDescent="0.25">
      <c r="A5" s="27"/>
      <c r="B5" s="28"/>
      <c r="C5" s="23" t="s">
        <v>3</v>
      </c>
      <c r="D5" s="23" t="s">
        <v>4</v>
      </c>
      <c r="E5" s="34"/>
      <c r="F5" s="34"/>
      <c r="G5" s="35"/>
      <c r="H5" s="24" t="s">
        <v>3</v>
      </c>
      <c r="I5" s="24" t="s">
        <v>4</v>
      </c>
      <c r="J5" s="33"/>
    </row>
    <row r="6" spans="1:10" x14ac:dyDescent="0.25">
      <c r="A6" s="5" t="s">
        <v>5</v>
      </c>
      <c r="B6" s="6" t="s">
        <v>6</v>
      </c>
      <c r="C6" s="7">
        <f>SUM(C7:C11)</f>
        <v>28459348</v>
      </c>
      <c r="D6" s="7">
        <f>SUM(D7:D11)</f>
        <v>28642311.32</v>
      </c>
      <c r="E6" s="7">
        <f>SUM(E7:E11)</f>
        <v>7421296.8399999999</v>
      </c>
      <c r="F6" s="7">
        <f>SUM(F7:F11)</f>
        <v>5975926.7599999998</v>
      </c>
      <c r="G6" s="8">
        <f>E6/F6*100</f>
        <v>124.18654274136385</v>
      </c>
      <c r="H6" s="8">
        <f>E6/C6*100</f>
        <v>26.076833664636307</v>
      </c>
      <c r="I6" s="8">
        <f>E6/C6*100</f>
        <v>26.076833664636307</v>
      </c>
      <c r="J6" s="9">
        <f>E6/E33*100</f>
        <v>31.243826196811895</v>
      </c>
    </row>
    <row r="7" spans="1:10" ht="67.5" x14ac:dyDescent="0.25">
      <c r="A7" s="10" t="s">
        <v>7</v>
      </c>
      <c r="B7" s="3" t="s">
        <v>8</v>
      </c>
      <c r="C7" s="2">
        <v>1631323</v>
      </c>
      <c r="D7" s="2">
        <v>1631323</v>
      </c>
      <c r="E7" s="2">
        <v>335406</v>
      </c>
      <c r="F7" s="2">
        <v>93990</v>
      </c>
      <c r="G7" s="11">
        <f t="shared" ref="G7:G33" si="0">E7/F7*100</f>
        <v>356.85285668688158</v>
      </c>
      <c r="H7" s="12">
        <f>E7/C7*100</f>
        <v>20.560367260193107</v>
      </c>
      <c r="I7" s="12">
        <f>E7/D7*100</f>
        <v>20.560367260193107</v>
      </c>
      <c r="J7" s="13"/>
    </row>
    <row r="8" spans="1:10" ht="78" customHeight="1" x14ac:dyDescent="0.25">
      <c r="A8" s="10" t="s">
        <v>9</v>
      </c>
      <c r="B8" s="3" t="s">
        <v>10</v>
      </c>
      <c r="C8" s="2">
        <v>11546017</v>
      </c>
      <c r="D8" s="2">
        <v>11647035.02</v>
      </c>
      <c r="E8" s="14">
        <v>3140905.65</v>
      </c>
      <c r="F8" s="14">
        <v>2758975.57</v>
      </c>
      <c r="G8" s="11">
        <f t="shared" si="0"/>
        <v>113.84318455563562</v>
      </c>
      <c r="H8" s="12">
        <f t="shared" ref="H8:H28" si="1">E8/C8*100</f>
        <v>27.203369352392258</v>
      </c>
      <c r="I8" s="12">
        <f t="shared" ref="I8:I11" si="2">E8/D8*100</f>
        <v>26.967426856762383</v>
      </c>
      <c r="J8" s="13"/>
    </row>
    <row r="9" spans="1:10" ht="22.5" hidden="1" x14ac:dyDescent="0.25">
      <c r="A9" s="10" t="s">
        <v>56</v>
      </c>
      <c r="B9" s="3" t="s">
        <v>57</v>
      </c>
      <c r="C9" s="2"/>
      <c r="D9" s="2"/>
      <c r="E9" s="14"/>
      <c r="F9" s="14"/>
      <c r="G9" s="11"/>
      <c r="H9" s="12" t="e">
        <f t="shared" ref="H9" si="3">E9/C9*100</f>
        <v>#DIV/0!</v>
      </c>
      <c r="I9" s="12" t="e">
        <f t="shared" ref="I9" si="4">E9/D9*100</f>
        <v>#DIV/0!</v>
      </c>
      <c r="J9" s="13"/>
    </row>
    <row r="10" spans="1:10" x14ac:dyDescent="0.25">
      <c r="A10" s="10" t="s">
        <v>11</v>
      </c>
      <c r="B10" s="3" t="s">
        <v>12</v>
      </c>
      <c r="C10" s="2">
        <v>50000</v>
      </c>
      <c r="D10" s="2">
        <v>10000</v>
      </c>
      <c r="E10" s="14"/>
      <c r="F10" s="14"/>
      <c r="G10" s="11"/>
      <c r="H10" s="12">
        <f t="shared" si="1"/>
        <v>0</v>
      </c>
      <c r="I10" s="12">
        <f t="shared" si="2"/>
        <v>0</v>
      </c>
      <c r="J10" s="13"/>
    </row>
    <row r="11" spans="1:10" ht="22.5" x14ac:dyDescent="0.25">
      <c r="A11" s="10" t="s">
        <v>13</v>
      </c>
      <c r="B11" s="3" t="s">
        <v>14</v>
      </c>
      <c r="C11" s="2">
        <f>15032008+200000</f>
        <v>15232008</v>
      </c>
      <c r="D11" s="2">
        <v>15353953.300000001</v>
      </c>
      <c r="E11" s="14">
        <v>3944985.19</v>
      </c>
      <c r="F11" s="14">
        <v>3122961.19</v>
      </c>
      <c r="G11" s="11">
        <f t="shared" si="0"/>
        <v>126.3219409396503</v>
      </c>
      <c r="H11" s="12">
        <f t="shared" si="1"/>
        <v>25.899311436811217</v>
      </c>
      <c r="I11" s="12">
        <f t="shared" si="2"/>
        <v>25.693612015870855</v>
      </c>
      <c r="J11" s="13"/>
    </row>
    <row r="12" spans="1:10" ht="22.5" x14ac:dyDescent="0.25">
      <c r="A12" s="5" t="s">
        <v>15</v>
      </c>
      <c r="B12" s="6" t="s">
        <v>16</v>
      </c>
      <c r="C12" s="7">
        <f>SUM(C13:C13)</f>
        <v>646400</v>
      </c>
      <c r="D12" s="7">
        <f>D13</f>
        <v>646400</v>
      </c>
      <c r="E12" s="7">
        <f>SUM(E13:E13)</f>
        <v>97628.5</v>
      </c>
      <c r="F12" s="7">
        <f>SUM(F13:F13)</f>
        <v>137379.5</v>
      </c>
      <c r="G12" s="8"/>
      <c r="H12" s="8">
        <f t="shared" si="1"/>
        <v>15.103418935643564</v>
      </c>
      <c r="I12" s="8">
        <f>E12/C12*100</f>
        <v>15.103418935643564</v>
      </c>
      <c r="J12" s="9">
        <f>E12/E33*100</f>
        <v>0.41101817534298357</v>
      </c>
    </row>
    <row r="13" spans="1:10" ht="45" x14ac:dyDescent="0.25">
      <c r="A13" s="10" t="s">
        <v>17</v>
      </c>
      <c r="B13" s="3" t="s">
        <v>18</v>
      </c>
      <c r="C13" s="2">
        <v>646400</v>
      </c>
      <c r="D13" s="2">
        <f>C13</f>
        <v>646400</v>
      </c>
      <c r="E13" s="14">
        <v>97628.5</v>
      </c>
      <c r="F13" s="14">
        <v>137379.5</v>
      </c>
      <c r="G13" s="11">
        <f>E13/F13*100</f>
        <v>71.06482408219567</v>
      </c>
      <c r="H13" s="12">
        <f t="shared" si="1"/>
        <v>15.103418935643564</v>
      </c>
      <c r="I13" s="12">
        <f>E13/D13*100</f>
        <v>15.103418935643564</v>
      </c>
      <c r="J13" s="13"/>
    </row>
    <row r="14" spans="1:10" x14ac:dyDescent="0.25">
      <c r="A14" s="5" t="s">
        <v>19</v>
      </c>
      <c r="B14" s="6" t="s">
        <v>20</v>
      </c>
      <c r="C14" s="7">
        <f>SUM(C15:C17)</f>
        <v>15164957</v>
      </c>
      <c r="D14" s="7">
        <f>SUM(D15:D17)</f>
        <v>15112896.039999999</v>
      </c>
      <c r="E14" s="7">
        <f>SUM(E15:E17)</f>
        <v>5923615.46</v>
      </c>
      <c r="F14" s="7">
        <f>SUM(F15:F17)</f>
        <v>3778723.86</v>
      </c>
      <c r="G14" s="8">
        <f t="shared" si="0"/>
        <v>156.76232716301212</v>
      </c>
      <c r="H14" s="8">
        <f t="shared" si="1"/>
        <v>39.061208416219053</v>
      </c>
      <c r="I14" s="8">
        <f>E14/C14*100</f>
        <v>39.061208416219053</v>
      </c>
      <c r="J14" s="9">
        <f>E14/E33*100</f>
        <v>24.938553985800134</v>
      </c>
    </row>
    <row r="15" spans="1:10" x14ac:dyDescent="0.25">
      <c r="A15" s="10" t="s">
        <v>21</v>
      </c>
      <c r="B15" s="3" t="s">
        <v>22</v>
      </c>
      <c r="C15" s="2">
        <v>500000</v>
      </c>
      <c r="D15" s="2">
        <v>818720</v>
      </c>
      <c r="E15" s="14"/>
      <c r="F15" s="14">
        <v>227459</v>
      </c>
      <c r="G15" s="11">
        <f>E15/F15*100</f>
        <v>0</v>
      </c>
      <c r="H15" s="12">
        <f t="shared" si="1"/>
        <v>0</v>
      </c>
      <c r="I15" s="12">
        <f>E15/D15*100</f>
        <v>0</v>
      </c>
      <c r="J15" s="13"/>
    </row>
    <row r="16" spans="1:10" x14ac:dyDescent="0.25">
      <c r="A16" s="10" t="s">
        <v>23</v>
      </c>
      <c r="B16" s="1" t="s">
        <v>24</v>
      </c>
      <c r="C16" s="2">
        <v>14664957</v>
      </c>
      <c r="D16" s="2">
        <v>14194176.039999999</v>
      </c>
      <c r="E16" s="2">
        <v>5823615.46</v>
      </c>
      <c r="F16" s="2">
        <v>3551264.86</v>
      </c>
      <c r="G16" s="11">
        <f t="shared" si="0"/>
        <v>163.98707755072934</v>
      </c>
      <c r="H16" s="12">
        <f t="shared" si="1"/>
        <v>39.711098095957595</v>
      </c>
      <c r="I16" s="12">
        <f>E16/D16*100</f>
        <v>41.028203705440305</v>
      </c>
      <c r="J16" s="13"/>
    </row>
    <row r="17" spans="1:10" ht="22.5" x14ac:dyDescent="0.25">
      <c r="A17" s="10" t="s">
        <v>25</v>
      </c>
      <c r="B17" s="3" t="s">
        <v>26</v>
      </c>
      <c r="C17" s="2"/>
      <c r="D17" s="2">
        <v>100000</v>
      </c>
      <c r="E17" s="14">
        <v>100000</v>
      </c>
      <c r="F17" s="14"/>
      <c r="G17" s="11"/>
      <c r="H17" s="12"/>
      <c r="I17" s="12"/>
      <c r="J17" s="13"/>
    </row>
    <row r="18" spans="1:10" x14ac:dyDescent="0.25">
      <c r="A18" s="5" t="s">
        <v>27</v>
      </c>
      <c r="B18" s="6" t="s">
        <v>28</v>
      </c>
      <c r="C18" s="7">
        <f>SUM(C19:C21)</f>
        <v>29435392</v>
      </c>
      <c r="D18" s="7">
        <f>SUM(D19:D21)</f>
        <v>58019564.25</v>
      </c>
      <c r="E18" s="7">
        <f>SUM(E19:E21)</f>
        <v>6796546.9900000002</v>
      </c>
      <c r="F18" s="7">
        <f>SUM(F19:F21)</f>
        <v>48571233.75</v>
      </c>
      <c r="G18" s="8">
        <f t="shared" si="0"/>
        <v>13.992946987886631</v>
      </c>
      <c r="H18" s="8">
        <f t="shared" si="1"/>
        <v>23.089711154517666</v>
      </c>
      <c r="I18" s="8">
        <f>E18/C18*100</f>
        <v>23.089711154517666</v>
      </c>
      <c r="J18" s="9">
        <f>E18/E33*100</f>
        <v>28.613615311744496</v>
      </c>
    </row>
    <row r="19" spans="1:10" x14ac:dyDescent="0.25">
      <c r="A19" s="10" t="s">
        <v>29</v>
      </c>
      <c r="B19" s="3" t="s">
        <v>30</v>
      </c>
      <c r="C19" s="2">
        <v>1739459</v>
      </c>
      <c r="D19" s="2">
        <v>14265321.869999999</v>
      </c>
      <c r="E19" s="2">
        <v>887844.89</v>
      </c>
      <c r="F19" s="2">
        <v>43634097.32</v>
      </c>
      <c r="G19" s="11"/>
      <c r="H19" s="12">
        <f t="shared" si="1"/>
        <v>51.041438171293485</v>
      </c>
      <c r="I19" s="12">
        <f>E19/D19*100</f>
        <v>6.2237985100577342</v>
      </c>
      <c r="J19" s="13"/>
    </row>
    <row r="20" spans="1:10" x14ac:dyDescent="0.25">
      <c r="A20" s="10" t="s">
        <v>31</v>
      </c>
      <c r="B20" s="3" t="s">
        <v>32</v>
      </c>
      <c r="C20" s="2">
        <f>4600000+1682450</f>
        <v>6282450</v>
      </c>
      <c r="D20" s="2">
        <v>12847057.939999999</v>
      </c>
      <c r="E20" s="2">
        <v>1063757.5</v>
      </c>
      <c r="F20" s="2">
        <v>1550517.08</v>
      </c>
      <c r="G20" s="11">
        <f t="shared" si="0"/>
        <v>68.606628957611989</v>
      </c>
      <c r="H20" s="12">
        <f t="shared" si="1"/>
        <v>16.932207976187634</v>
      </c>
      <c r="I20" s="12">
        <f>E20/D20*100</f>
        <v>8.280164259927048</v>
      </c>
      <c r="J20" s="13"/>
    </row>
    <row r="21" spans="1:10" x14ac:dyDescent="0.25">
      <c r="A21" s="10" t="s">
        <v>33</v>
      </c>
      <c r="B21" s="3" t="s">
        <v>58</v>
      </c>
      <c r="C21" s="2">
        <f>17773140+1780793+700000+600000+559550</f>
        <v>21413483</v>
      </c>
      <c r="D21" s="2">
        <v>30907184.440000001</v>
      </c>
      <c r="E21" s="2">
        <v>4844944.5999999996</v>
      </c>
      <c r="F21" s="2">
        <v>3386619.35</v>
      </c>
      <c r="G21" s="11">
        <f t="shared" si="0"/>
        <v>143.06138657124248</v>
      </c>
      <c r="H21" s="12">
        <f t="shared" si="1"/>
        <v>22.625672806240814</v>
      </c>
      <c r="I21" s="12">
        <f>E21/D21*100</f>
        <v>15.675787645443643</v>
      </c>
      <c r="J21" s="13"/>
    </row>
    <row r="22" spans="1:10" ht="14.25" hidden="1" customHeight="1" x14ac:dyDescent="0.25">
      <c r="A22" s="5" t="s">
        <v>34</v>
      </c>
      <c r="B22" s="6" t="s">
        <v>35</v>
      </c>
      <c r="C22" s="7"/>
      <c r="D22" s="7"/>
      <c r="E22" s="7"/>
      <c r="F22" s="7"/>
      <c r="G22" s="8" t="e">
        <f t="shared" si="0"/>
        <v>#DIV/0!</v>
      </c>
      <c r="H22" s="8" t="e">
        <f t="shared" si="1"/>
        <v>#DIV/0!</v>
      </c>
      <c r="I22" s="8" t="e">
        <f>E22/C22*100</f>
        <v>#DIV/0!</v>
      </c>
      <c r="J22" s="9">
        <f>E22/E33*100</f>
        <v>0</v>
      </c>
    </row>
    <row r="23" spans="1:10" x14ac:dyDescent="0.25">
      <c r="A23" s="5" t="s">
        <v>36</v>
      </c>
      <c r="B23" s="6" t="s">
        <v>37</v>
      </c>
      <c r="C23" s="7">
        <f>SUM(C24:C24)</f>
        <v>50000</v>
      </c>
      <c r="D23" s="7">
        <f>SUM(D24:D24)</f>
        <v>50000</v>
      </c>
      <c r="E23" s="7">
        <f>SUM(E24:E24)</f>
        <v>0</v>
      </c>
      <c r="F23" s="7">
        <f>SUM(F24:F24)</f>
        <v>0</v>
      </c>
      <c r="G23" s="8"/>
      <c r="H23" s="8">
        <f t="shared" si="1"/>
        <v>0</v>
      </c>
      <c r="I23" s="8">
        <f>E23/C23*100</f>
        <v>0</v>
      </c>
      <c r="J23" s="9">
        <f>E23/E33*100</f>
        <v>0</v>
      </c>
    </row>
    <row r="24" spans="1:10" ht="22.5" x14ac:dyDescent="0.25">
      <c r="A24" s="10" t="s">
        <v>38</v>
      </c>
      <c r="B24" s="3" t="s">
        <v>39</v>
      </c>
      <c r="C24" s="2">
        <v>50000</v>
      </c>
      <c r="D24" s="2">
        <v>50000</v>
      </c>
      <c r="E24" s="2">
        <v>0</v>
      </c>
      <c r="F24" s="2">
        <v>0</v>
      </c>
      <c r="G24" s="11"/>
      <c r="H24" s="12">
        <f t="shared" si="1"/>
        <v>0</v>
      </c>
      <c r="I24" s="12">
        <f>E24/D24*100</f>
        <v>0</v>
      </c>
      <c r="J24" s="13"/>
    </row>
    <row r="25" spans="1:10" x14ac:dyDescent="0.25">
      <c r="A25" s="5" t="s">
        <v>40</v>
      </c>
      <c r="B25" s="6" t="s">
        <v>41</v>
      </c>
      <c r="C25" s="7">
        <f>SUM(C26:C26)</f>
        <v>271000</v>
      </c>
      <c r="D25" s="7">
        <f>SUM(D26:D26)</f>
        <v>311000</v>
      </c>
      <c r="E25" s="7">
        <f>SUM(E26:E26)</f>
        <v>107000</v>
      </c>
      <c r="F25" s="7">
        <f>SUM(F26:F26)</f>
        <v>97551</v>
      </c>
      <c r="G25" s="8"/>
      <c r="H25" s="8">
        <f t="shared" si="1"/>
        <v>39.483394833948338</v>
      </c>
      <c r="I25" s="8">
        <f>E25/C25*100</f>
        <v>39.483394833948338</v>
      </c>
      <c r="J25" s="9">
        <f>E25/E33*100</f>
        <v>0.45047240059715399</v>
      </c>
    </row>
    <row r="26" spans="1:10" ht="22.5" x14ac:dyDescent="0.25">
      <c r="A26" s="10" t="s">
        <v>42</v>
      </c>
      <c r="B26" s="3" t="s">
        <v>43</v>
      </c>
      <c r="C26" s="2">
        <v>271000</v>
      </c>
      <c r="D26" s="2">
        <v>311000</v>
      </c>
      <c r="E26" s="14">
        <v>107000</v>
      </c>
      <c r="F26" s="14">
        <v>97551</v>
      </c>
      <c r="G26" s="11"/>
      <c r="H26" s="12">
        <f t="shared" si="1"/>
        <v>39.483394833948338</v>
      </c>
      <c r="I26" s="12">
        <f>E26/D26*100</f>
        <v>34.40514469453376</v>
      </c>
      <c r="J26" s="13"/>
    </row>
    <row r="27" spans="1:10" x14ac:dyDescent="0.25">
      <c r="A27" s="5" t="s">
        <v>44</v>
      </c>
      <c r="B27" s="6" t="s">
        <v>45</v>
      </c>
      <c r="C27" s="7">
        <f>C28</f>
        <v>250000</v>
      </c>
      <c r="D27" s="7">
        <f>D28</f>
        <v>250000</v>
      </c>
      <c r="E27" s="7">
        <f>E28</f>
        <v>0</v>
      </c>
      <c r="F27" s="7">
        <f>F28</f>
        <v>57376</v>
      </c>
      <c r="G27" s="8"/>
      <c r="H27" s="8">
        <f t="shared" si="1"/>
        <v>0</v>
      </c>
      <c r="I27" s="8">
        <f>E27/C27*100</f>
        <v>0</v>
      </c>
      <c r="J27" s="9">
        <f>E27/E33*100</f>
        <v>0</v>
      </c>
    </row>
    <row r="28" spans="1:10" x14ac:dyDescent="0.25">
      <c r="A28" s="15" t="s">
        <v>46</v>
      </c>
      <c r="B28" s="3" t="s">
        <v>47</v>
      </c>
      <c r="C28" s="2">
        <v>250000</v>
      </c>
      <c r="D28" s="2">
        <v>250000</v>
      </c>
      <c r="E28" s="2"/>
      <c r="F28" s="2">
        <v>57376</v>
      </c>
      <c r="G28" s="11"/>
      <c r="H28" s="12">
        <f t="shared" si="1"/>
        <v>0</v>
      </c>
      <c r="I28" s="12">
        <f>E28/D28*100</f>
        <v>0</v>
      </c>
      <c r="J28" s="16"/>
    </row>
    <row r="29" spans="1:10" ht="22.5" x14ac:dyDescent="0.25">
      <c r="A29" s="5" t="s">
        <v>48</v>
      </c>
      <c r="B29" s="6" t="s">
        <v>49</v>
      </c>
      <c r="C29" s="7">
        <f>SUM(C30:C30)</f>
        <v>600000</v>
      </c>
      <c r="D29" s="7">
        <f>SUM(D30:D30)</f>
        <v>723298.26</v>
      </c>
      <c r="E29" s="7">
        <f>SUM(E30:E30)</f>
        <v>93406.75</v>
      </c>
      <c r="F29" s="7">
        <f>SUM(F30:F30)</f>
        <v>121600.5</v>
      </c>
      <c r="G29" s="8"/>
      <c r="H29" s="8">
        <f>+E29/C29*100</f>
        <v>15.567791666666666</v>
      </c>
      <c r="I29" s="8">
        <f>E29/C29*100</f>
        <v>15.567791666666666</v>
      </c>
      <c r="J29" s="9">
        <f>E29/E33*100</f>
        <v>0.39324451312596459</v>
      </c>
    </row>
    <row r="30" spans="1:10" ht="22.5" x14ac:dyDescent="0.25">
      <c r="A30" s="10" t="s">
        <v>50</v>
      </c>
      <c r="B30" s="3" t="s">
        <v>51</v>
      </c>
      <c r="C30" s="2">
        <v>600000</v>
      </c>
      <c r="D30" s="2">
        <v>723298.26</v>
      </c>
      <c r="E30" s="2">
        <v>93406.75</v>
      </c>
      <c r="F30" s="2">
        <v>121600.5</v>
      </c>
      <c r="G30" s="11">
        <f>E30/F30*100</f>
        <v>76.814445664285927</v>
      </c>
      <c r="H30" s="12">
        <f>E30/C30*100</f>
        <v>15.567791666666666</v>
      </c>
      <c r="I30" s="12">
        <f>E30/D30*100</f>
        <v>12.914001756343227</v>
      </c>
      <c r="J30" s="13"/>
    </row>
    <row r="31" spans="1:10" ht="45" x14ac:dyDescent="0.25">
      <c r="A31" s="5" t="s">
        <v>64</v>
      </c>
      <c r="B31" s="6" t="s">
        <v>65</v>
      </c>
      <c r="C31" s="7">
        <f>C32</f>
        <v>3152348</v>
      </c>
      <c r="D31" s="7">
        <f>D32</f>
        <v>3313348</v>
      </c>
      <c r="E31" s="7">
        <f>E32</f>
        <v>3313348</v>
      </c>
      <c r="F31" s="7">
        <f>F32</f>
        <v>0</v>
      </c>
      <c r="G31" s="8"/>
      <c r="H31" s="8">
        <f t="shared" ref="H31:H32" si="5">E31/C31*100</f>
        <v>105.10730414281673</v>
      </c>
      <c r="I31" s="8">
        <f t="shared" ref="I31:I32" si="6">E31/D31*100</f>
        <v>100</v>
      </c>
      <c r="J31" s="9">
        <f>E31/E33*100</f>
        <v>13.949269416577373</v>
      </c>
    </row>
    <row r="32" spans="1:10" ht="45" x14ac:dyDescent="0.25">
      <c r="A32" s="10" t="s">
        <v>66</v>
      </c>
      <c r="B32" s="3" t="s">
        <v>65</v>
      </c>
      <c r="C32" s="2">
        <v>3152348</v>
      </c>
      <c r="D32" s="2">
        <v>3313348</v>
      </c>
      <c r="E32" s="2">
        <v>3313348</v>
      </c>
      <c r="F32" s="2"/>
      <c r="G32" s="38"/>
      <c r="H32" s="11">
        <f t="shared" si="5"/>
        <v>105.10730414281673</v>
      </c>
      <c r="I32" s="11">
        <f t="shared" si="6"/>
        <v>100</v>
      </c>
      <c r="J32" s="13"/>
    </row>
    <row r="33" spans="1:10" x14ac:dyDescent="0.25">
      <c r="A33" s="25" t="s">
        <v>52</v>
      </c>
      <c r="B33" s="26"/>
      <c r="C33" s="17">
        <f>C6+C12+C14+C18+C22+C23+C25+C27+C29+C31</f>
        <v>78029445</v>
      </c>
      <c r="D33" s="17">
        <f t="shared" ref="D33:F33" si="7">D6+D12+D14+D18+D22+D23+D25+D27+D29+D31</f>
        <v>107068817.87</v>
      </c>
      <c r="E33" s="17">
        <f t="shared" si="7"/>
        <v>23752842.539999999</v>
      </c>
      <c r="F33" s="17">
        <f t="shared" si="7"/>
        <v>58739791.369999997</v>
      </c>
      <c r="G33" s="18">
        <f t="shared" si="0"/>
        <v>40.437396841234303</v>
      </c>
      <c r="H33" s="18">
        <f>+E33/C33*100</f>
        <v>30.440870802041459</v>
      </c>
      <c r="I33" s="18">
        <f>+E33/D33*100</f>
        <v>22.184650033999667</v>
      </c>
      <c r="J33" s="19">
        <f>J6++J12+J14+J18+J22+J23+J25+J27+J29</f>
        <v>86.05073058342262</v>
      </c>
    </row>
    <row r="35" spans="1:10" x14ac:dyDescent="0.25">
      <c r="C35" s="20"/>
      <c r="D35" s="20"/>
      <c r="E35" s="20"/>
      <c r="F35" s="20"/>
    </row>
  </sheetData>
  <mergeCells count="12">
    <mergeCell ref="A33:B33"/>
    <mergeCell ref="A3:A5"/>
    <mergeCell ref="B3:B5"/>
    <mergeCell ref="C3:I3"/>
    <mergeCell ref="A1:J1"/>
    <mergeCell ref="A2:J2"/>
    <mergeCell ref="J3:J5"/>
    <mergeCell ref="C4:D4"/>
    <mergeCell ref="E4:E5"/>
    <mergeCell ref="F4:F5"/>
    <mergeCell ref="G4:G5"/>
    <mergeCell ref="H4:I4"/>
  </mergeCells>
  <pageMargins left="0.55118110236220474" right="0.19685039370078741" top="0.74803149606299213" bottom="0.23622047244094491" header="0.31496062992125984" footer="0.31496062992125984"/>
  <pageSetup paperSize="9" scale="9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2016-05-24T09:56:43Z</cp:lastPrinted>
  <dcterms:created xsi:type="dcterms:W3CDTF">2015-04-03T12:19:07Z</dcterms:created>
  <dcterms:modified xsi:type="dcterms:W3CDTF">2018-05-30T12:46:18Z</dcterms:modified>
</cp:coreProperties>
</file>