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35" windowWidth="18975" windowHeight="11385"/>
  </bookViews>
  <sheets>
    <sheet name="Доходы" sheetId="1" r:id="rId1"/>
  </sheets>
  <calcPr calcId="144525"/>
</workbook>
</file>

<file path=xl/calcChain.xml><?xml version="1.0" encoding="utf-8"?>
<calcChain xmlns="http://schemas.openxmlformats.org/spreadsheetml/2006/main">
  <c r="D40" i="1" l="1"/>
  <c r="C39" i="1"/>
  <c r="D22" i="1"/>
  <c r="C38" i="1"/>
  <c r="B37" i="1"/>
  <c r="C32" i="1"/>
  <c r="C31" i="1"/>
  <c r="C30" i="1"/>
  <c r="C26" i="1"/>
  <c r="C23" i="1"/>
  <c r="C20" i="1" s="1"/>
  <c r="C19" i="1" s="1"/>
  <c r="C22" i="1"/>
  <c r="C21" i="1"/>
  <c r="C17" i="1"/>
  <c r="C16" i="1"/>
  <c r="B32" i="1"/>
  <c r="B30" i="1"/>
  <c r="B26" i="1"/>
  <c r="B22" i="1"/>
  <c r="B20" i="1"/>
  <c r="B19" i="1"/>
  <c r="C14" i="1"/>
  <c r="C13" i="1"/>
  <c r="C12" i="1"/>
  <c r="C11" i="1"/>
  <c r="C10" i="1" s="1"/>
  <c r="C7" i="1"/>
  <c r="B15" i="1"/>
  <c r="B10" i="1"/>
  <c r="B7" i="1"/>
  <c r="C37" i="1" l="1"/>
  <c r="C36" i="1" s="1"/>
  <c r="B6" i="1"/>
  <c r="B35" i="1" s="1"/>
  <c r="E37" i="1" l="1"/>
  <c r="E36" i="1"/>
  <c r="E32" i="1"/>
  <c r="E30" i="1"/>
  <c r="E26" i="1"/>
  <c r="E47" i="1" s="1"/>
  <c r="E20" i="1"/>
  <c r="E19" i="1"/>
  <c r="E15" i="1"/>
  <c r="E10" i="1"/>
  <c r="E6" i="1" s="1"/>
  <c r="E35" i="1" s="1"/>
  <c r="E43" i="1" s="1"/>
  <c r="E45" i="1" s="1"/>
  <c r="E7" i="1"/>
  <c r="E46" i="1" l="1"/>
  <c r="B36" i="1"/>
  <c r="C15" i="1" l="1"/>
  <c r="C6" i="1" s="1"/>
  <c r="C35" i="1" l="1"/>
  <c r="C43" i="1" s="1"/>
  <c r="C45" i="1" s="1"/>
  <c r="B43" i="1"/>
  <c r="B45" i="1" s="1"/>
  <c r="H42" i="1" l="1"/>
  <c r="F42" i="1"/>
  <c r="F41" i="1"/>
  <c r="H40" i="1"/>
  <c r="F40" i="1"/>
  <c r="H39" i="1"/>
  <c r="H38" i="1"/>
  <c r="G38" i="1"/>
  <c r="F38" i="1"/>
  <c r="H29" i="1"/>
  <c r="H25" i="1"/>
  <c r="G25" i="1"/>
  <c r="H24" i="1"/>
  <c r="G24" i="1"/>
  <c r="F39" i="1"/>
  <c r="F34" i="1" l="1"/>
  <c r="F33" i="1"/>
  <c r="F31" i="1"/>
  <c r="F28" i="1"/>
  <c r="F27" i="1"/>
  <c r="H44" i="1" l="1"/>
  <c r="G44" i="1"/>
  <c r="F44" i="1"/>
  <c r="F21" i="1" l="1"/>
  <c r="F14" i="1" l="1"/>
  <c r="G14" i="1"/>
  <c r="H14" i="1"/>
  <c r="F13" i="1"/>
  <c r="G13" i="1"/>
  <c r="H13" i="1"/>
  <c r="D26" i="1" l="1"/>
  <c r="H18" i="1" l="1"/>
  <c r="G18" i="1"/>
  <c r="F18" i="1"/>
  <c r="D15" i="1"/>
  <c r="D7" i="1" l="1"/>
  <c r="F7" i="1" s="1"/>
  <c r="D20" i="1"/>
  <c r="D19" i="1" s="1"/>
  <c r="D32" i="1"/>
  <c r="D30" i="1"/>
  <c r="D37" i="1"/>
  <c r="D10" i="1"/>
  <c r="H15" i="1"/>
  <c r="G15" i="1"/>
  <c r="H23" i="1"/>
  <c r="G23" i="1"/>
  <c r="F23" i="1"/>
  <c r="H22" i="1"/>
  <c r="G22" i="1"/>
  <c r="F22" i="1"/>
  <c r="H17" i="1"/>
  <c r="G17" i="1"/>
  <c r="F17" i="1"/>
  <c r="H16" i="1"/>
  <c r="G16" i="1"/>
  <c r="F16" i="1"/>
  <c r="F15" i="1"/>
  <c r="H12" i="1"/>
  <c r="G12" i="1"/>
  <c r="F12" i="1"/>
  <c r="H11" i="1"/>
  <c r="G11" i="1"/>
  <c r="F11" i="1"/>
  <c r="H9" i="1"/>
  <c r="G9" i="1"/>
  <c r="F9" i="1"/>
  <c r="H8" i="1"/>
  <c r="G8" i="1"/>
  <c r="F8" i="1"/>
  <c r="H7" i="1" l="1"/>
  <c r="B46" i="1"/>
  <c r="D36" i="1"/>
  <c r="F36" i="1" s="1"/>
  <c r="H37" i="1"/>
  <c r="G37" i="1"/>
  <c r="C46" i="1"/>
  <c r="G7" i="1"/>
  <c r="F37" i="1"/>
  <c r="D46" i="1"/>
  <c r="D6" i="1"/>
  <c r="F30" i="1"/>
  <c r="G20" i="1"/>
  <c r="F32" i="1"/>
  <c r="H26" i="1"/>
  <c r="F26" i="1"/>
  <c r="F10" i="1"/>
  <c r="C47" i="1"/>
  <c r="F20" i="1"/>
  <c r="H20" i="1"/>
  <c r="D47" i="1"/>
  <c r="H19" i="1"/>
  <c r="B47" i="1"/>
  <c r="G19" i="1"/>
  <c r="F19" i="1"/>
  <c r="H10" i="1"/>
  <c r="G10" i="1"/>
  <c r="H36" i="1" l="1"/>
  <c r="G36" i="1"/>
  <c r="F46" i="1"/>
  <c r="G47" i="1"/>
  <c r="H47" i="1"/>
  <c r="F47" i="1"/>
  <c r="G46" i="1"/>
  <c r="H46" i="1"/>
  <c r="G43" i="1"/>
  <c r="G6" i="1"/>
  <c r="D35" i="1"/>
  <c r="H6" i="1"/>
  <c r="F6" i="1"/>
  <c r="D43" i="1" l="1"/>
  <c r="D45" i="1" s="1"/>
  <c r="H35" i="1"/>
  <c r="F35" i="1"/>
  <c r="G35" i="1"/>
  <c r="H45" i="1" l="1"/>
  <c r="G45" i="1"/>
  <c r="F45" i="1"/>
  <c r="H43" i="1"/>
  <c r="F43" i="1"/>
</calcChain>
</file>

<file path=xl/sharedStrings.xml><?xml version="1.0" encoding="utf-8"?>
<sst xmlns="http://schemas.openxmlformats.org/spreadsheetml/2006/main" count="55" uniqueCount="54">
  <si>
    <t>(руб.)</t>
  </si>
  <si>
    <t>Утверждено</t>
  </si>
  <si>
    <t>Уточнено</t>
  </si>
  <si>
    <t>НАЛОГОВЫЕ/ НЕНАЛОГОВЫЕ ДОХОДЫ</t>
  </si>
  <si>
    <t>Налоги на прибыль, доход</t>
  </si>
  <si>
    <t>1.Налог на доходы физических лиц</t>
  </si>
  <si>
    <t>Акцизы по подакцизным товарам</t>
  </si>
  <si>
    <t>Налоги на совокупный доход</t>
  </si>
  <si>
    <t xml:space="preserve">1.Налог, взимаемый с налогоплательщиков,выбравших в качестве налогообложения доходы </t>
  </si>
  <si>
    <t>2.Налог, взимаемый с налогоплательщиков,выбравших в качестве налогообложения доходы , уменьшенные на величину расходов</t>
  </si>
  <si>
    <t>3.Ед.сельскохозяйственный налог</t>
  </si>
  <si>
    <t>4.Минимальный налог</t>
  </si>
  <si>
    <t>Налоги на имущество</t>
  </si>
  <si>
    <t xml:space="preserve">   - на имущество физических лиц</t>
  </si>
  <si>
    <t>Доходы от использ.имущ.муниц.собcтвенности</t>
  </si>
  <si>
    <t>Доходы от использования имущества</t>
  </si>
  <si>
    <t xml:space="preserve">  арендная плата за землю собст.МО</t>
  </si>
  <si>
    <t xml:space="preserve">  арендная плата за имущество</t>
  </si>
  <si>
    <t>Платежи от МУПов</t>
  </si>
  <si>
    <t>Прочие доходы от использ.имущ.</t>
  </si>
  <si>
    <t>Доходы от продажи материальных и нематериальных активов</t>
  </si>
  <si>
    <t>- от реализации имущества собст МО</t>
  </si>
  <si>
    <t>-от реализации зем.участков собстМО</t>
  </si>
  <si>
    <t>Штрафы, санкции, возмещение ущерба</t>
  </si>
  <si>
    <t>Прочие поступлен.от денежных взыск.</t>
  </si>
  <si>
    <t>Прочие неналоговые доходы</t>
  </si>
  <si>
    <t>Невыясненные поступления</t>
  </si>
  <si>
    <t>Безвозмездные поступления</t>
  </si>
  <si>
    <t xml:space="preserve">Безвозмездные поступления от бюджетов других уровней </t>
  </si>
  <si>
    <t>Доходы от возврата остат. субсид.</t>
  </si>
  <si>
    <t>ИТОГО РАСХОДОВ</t>
  </si>
  <si>
    <t>ДЕФИЦИТ(-),ПРОФИЦИТ(+) БЮДЖЕТА</t>
  </si>
  <si>
    <t>Налоговые доходы</t>
  </si>
  <si>
    <t>Неналоговые доходы</t>
  </si>
  <si>
    <t>Наименование</t>
  </si>
  <si>
    <t>ИТОГО СОБСТВЕННЫХ ДОХОДОВ</t>
  </si>
  <si>
    <t xml:space="preserve">  - дотации</t>
  </si>
  <si>
    <t xml:space="preserve">  - субсидии</t>
  </si>
  <si>
    <t xml:space="preserve">  - межбюджетные трансферты</t>
  </si>
  <si>
    <t>ВСЕГО ДОХОДОВ</t>
  </si>
  <si>
    <t>утверждено</t>
  </si>
  <si>
    <t>уточнено</t>
  </si>
  <si>
    <t xml:space="preserve">  - земельный налог с юридических лиц</t>
  </si>
  <si>
    <t xml:space="preserve">  - земельный налог с физических лиц</t>
  </si>
  <si>
    <t xml:space="preserve"> -арендная плата за земли до разграничения</t>
  </si>
  <si>
    <t>Прочие безвозмездные поступления</t>
  </si>
  <si>
    <t xml:space="preserve"> -от реализации земли до разграничения</t>
  </si>
  <si>
    <t>в 124раза</t>
  </si>
  <si>
    <t>Исполнено за янв-апр 2017 года</t>
  </si>
  <si>
    <t>Исполнение  доходной части и дефицита бюджета муниципального образования городское поселение город Боровск на 01.05.2018 года.</t>
  </si>
  <si>
    <t>Исполнение 2018 г. к 2017 г.</t>
  </si>
  <si>
    <t>% выполнения отчетного периода к плану 2018 года</t>
  </si>
  <si>
    <t>План на 2018 год</t>
  </si>
  <si>
    <t>Исполнено за янв-апр 2018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</si>
</sst>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р_._-;\-* #,##0.00_р_._-;_-* &quot;-&quot;??_р_._-;_-@_-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color rgb="FF002060"/>
      <name val="Times New Roman"/>
      <family val="1"/>
      <charset val="204"/>
    </font>
    <font>
      <sz val="10"/>
      <color rgb="FF002060"/>
      <name val="Times New Roman"/>
      <family val="1"/>
      <charset val="204"/>
    </font>
    <font>
      <i/>
      <sz val="9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sz val="10"/>
      <color theme="3" tint="-0.499984740745262"/>
      <name val="Times New Roman"/>
      <family val="1"/>
      <charset val="204"/>
    </font>
    <font>
      <b/>
      <sz val="10"/>
      <color rgb="FF7030A0"/>
      <name val="Times New Roman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FFCC66"/>
        <bgColor indexed="64"/>
      </patternFill>
    </fill>
    <fill>
      <patternFill patternType="solid">
        <fgColor rgb="FF99FF99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43" fontId="1" fillId="0" borderId="0" applyFont="0" applyFill="0" applyBorder="0" applyAlignment="0" applyProtection="0"/>
  </cellStyleXfs>
  <cellXfs count="48">
    <xf numFmtId="0" fontId="0" fillId="0" borderId="0" xfId="0"/>
    <xf numFmtId="4" fontId="3" fillId="3" borderId="1" xfId="1" applyNumberFormat="1" applyFont="1" applyFill="1" applyBorder="1" applyAlignment="1">
      <alignment vertical="center" wrapText="1"/>
    </xf>
    <xf numFmtId="2" fontId="3" fillId="3" borderId="1" xfId="1" applyNumberFormat="1" applyFont="1" applyFill="1" applyBorder="1" applyAlignment="1">
      <alignment vertical="center" wrapText="1"/>
    </xf>
    <xf numFmtId="0" fontId="3" fillId="0" borderId="1" xfId="1" applyFont="1" applyBorder="1" applyAlignment="1">
      <alignment horizontal="center" vertical="center" wrapText="1"/>
    </xf>
    <xf numFmtId="0" fontId="4" fillId="0" borderId="0" xfId="0" applyFont="1"/>
    <xf numFmtId="0" fontId="4" fillId="3" borderId="0" xfId="0" applyFont="1" applyFill="1"/>
    <xf numFmtId="0" fontId="3" fillId="0" borderId="0" xfId="1" applyFont="1"/>
    <xf numFmtId="4" fontId="5" fillId="3" borderId="1" xfId="1" applyNumberFormat="1" applyFont="1" applyFill="1" applyBorder="1" applyAlignment="1">
      <alignment vertical="center" wrapText="1"/>
    </xf>
    <xf numFmtId="4" fontId="6" fillId="3" borderId="1" xfId="1" applyNumberFormat="1" applyFont="1" applyFill="1" applyBorder="1" applyAlignment="1">
      <alignment vertical="center" wrapText="1"/>
    </xf>
    <xf numFmtId="4" fontId="4" fillId="0" borderId="0" xfId="0" applyNumberFormat="1" applyFont="1"/>
    <xf numFmtId="0" fontId="3" fillId="0" borderId="0" xfId="1" applyFont="1" applyAlignment="1">
      <alignment horizontal="left"/>
    </xf>
    <xf numFmtId="0" fontId="3" fillId="3" borderId="1" xfId="1" applyFont="1" applyFill="1" applyBorder="1" applyAlignment="1">
      <alignment horizontal="left" vertical="center" wrapText="1"/>
    </xf>
    <xf numFmtId="0" fontId="6" fillId="3" borderId="1" xfId="1" applyFont="1" applyFill="1" applyBorder="1" applyAlignment="1">
      <alignment horizontal="left" vertical="center" wrapText="1"/>
    </xf>
    <xf numFmtId="0" fontId="4" fillId="0" borderId="0" xfId="0" applyFont="1" applyAlignment="1">
      <alignment horizontal="left"/>
    </xf>
    <xf numFmtId="0" fontId="3" fillId="2" borderId="1" xfId="1" applyFont="1" applyFill="1" applyBorder="1" applyAlignment="1">
      <alignment horizontal="left" vertical="center" wrapText="1"/>
    </xf>
    <xf numFmtId="4" fontId="3" fillId="2" borderId="1" xfId="1" applyNumberFormat="1" applyFont="1" applyFill="1" applyBorder="1" applyAlignment="1">
      <alignment horizontal="right" vertical="center" wrapText="1"/>
    </xf>
    <xf numFmtId="2" fontId="3" fillId="2" borderId="1" xfId="1" applyNumberFormat="1" applyFont="1" applyFill="1" applyBorder="1" applyAlignment="1">
      <alignment vertical="center" wrapText="1"/>
    </xf>
    <xf numFmtId="4" fontId="3" fillId="2" borderId="1" xfId="1" applyNumberFormat="1" applyFont="1" applyFill="1" applyBorder="1" applyAlignment="1">
      <alignment vertical="center" wrapText="1"/>
    </xf>
    <xf numFmtId="0" fontId="7" fillId="3" borderId="1" xfId="1" applyFont="1" applyFill="1" applyBorder="1" applyAlignment="1">
      <alignment horizontal="left" vertical="center" wrapText="1"/>
    </xf>
    <xf numFmtId="4" fontId="7" fillId="3" borderId="1" xfId="1" applyNumberFormat="1" applyFont="1" applyFill="1" applyBorder="1" applyAlignment="1">
      <alignment vertical="center" wrapText="1"/>
    </xf>
    <xf numFmtId="2" fontId="7" fillId="3" borderId="1" xfId="1" applyNumberFormat="1" applyFont="1" applyFill="1" applyBorder="1" applyAlignment="1">
      <alignment vertical="center" wrapText="1"/>
    </xf>
    <xf numFmtId="0" fontId="8" fillId="3" borderId="0" xfId="0" applyFont="1" applyFill="1"/>
    <xf numFmtId="0" fontId="7" fillId="5" borderId="1" xfId="1" applyFont="1" applyFill="1" applyBorder="1" applyAlignment="1">
      <alignment horizontal="left" vertical="center" wrapText="1"/>
    </xf>
    <xf numFmtId="4" fontId="7" fillId="5" borderId="1" xfId="1" applyNumberFormat="1" applyFont="1" applyFill="1" applyBorder="1" applyAlignment="1">
      <alignment vertical="center" wrapText="1"/>
    </xf>
    <xf numFmtId="2" fontId="7" fillId="5" borderId="1" xfId="1" applyNumberFormat="1" applyFont="1" applyFill="1" applyBorder="1" applyAlignment="1">
      <alignment vertical="center" wrapText="1"/>
    </xf>
    <xf numFmtId="4" fontId="8" fillId="0" borderId="0" xfId="0" applyNumberFormat="1" applyFont="1"/>
    <xf numFmtId="0" fontId="8" fillId="0" borderId="0" xfId="0" applyFont="1"/>
    <xf numFmtId="0" fontId="7" fillId="4" borderId="1" xfId="1" applyFont="1" applyFill="1" applyBorder="1" applyAlignment="1">
      <alignment horizontal="left" vertical="center" wrapText="1"/>
    </xf>
    <xf numFmtId="4" fontId="7" fillId="4" borderId="1" xfId="1" applyNumberFormat="1" applyFont="1" applyFill="1" applyBorder="1" applyAlignment="1">
      <alignment vertical="center" wrapText="1"/>
    </xf>
    <xf numFmtId="0" fontId="9" fillId="3" borderId="1" xfId="1" applyFont="1" applyFill="1" applyBorder="1" applyAlignment="1">
      <alignment horizontal="left" vertical="center" wrapText="1"/>
    </xf>
    <xf numFmtId="4" fontId="9" fillId="3" borderId="1" xfId="1" applyNumberFormat="1" applyFont="1" applyFill="1" applyBorder="1" applyAlignment="1">
      <alignment vertical="center" wrapText="1"/>
    </xf>
    <xf numFmtId="0" fontId="10" fillId="3" borderId="0" xfId="0" applyFont="1" applyFill="1"/>
    <xf numFmtId="3" fontId="7" fillId="3" borderId="1" xfId="1" applyNumberFormat="1" applyFont="1" applyFill="1" applyBorder="1" applyAlignment="1">
      <alignment vertical="center" wrapText="1"/>
    </xf>
    <xf numFmtId="2" fontId="8" fillId="3" borderId="1" xfId="1" applyNumberFormat="1" applyFont="1" applyFill="1" applyBorder="1" applyAlignment="1">
      <alignment vertical="center" wrapText="1"/>
    </xf>
    <xf numFmtId="0" fontId="7" fillId="6" borderId="1" xfId="1" applyFont="1" applyFill="1" applyBorder="1" applyAlignment="1">
      <alignment horizontal="left" vertical="center" wrapText="1"/>
    </xf>
    <xf numFmtId="4" fontId="7" fillId="6" borderId="1" xfId="1" applyNumberFormat="1" applyFont="1" applyFill="1" applyBorder="1" applyAlignment="1">
      <alignment vertical="center" wrapText="1"/>
    </xf>
    <xf numFmtId="2" fontId="8" fillId="6" borderId="1" xfId="1" applyNumberFormat="1" applyFont="1" applyFill="1" applyBorder="1" applyAlignment="1">
      <alignment vertical="center" wrapText="1"/>
    </xf>
    <xf numFmtId="4" fontId="11" fillId="3" borderId="1" xfId="1" applyNumberFormat="1" applyFont="1" applyFill="1" applyBorder="1" applyAlignment="1">
      <alignment vertical="center" wrapText="1"/>
    </xf>
    <xf numFmtId="4" fontId="5" fillId="7" borderId="1" xfId="1" applyNumberFormat="1" applyFont="1" applyFill="1" applyBorder="1" applyAlignment="1">
      <alignment vertical="center" wrapText="1"/>
    </xf>
    <xf numFmtId="4" fontId="5" fillId="8" borderId="1" xfId="1" applyNumberFormat="1" applyFont="1" applyFill="1" applyBorder="1" applyAlignment="1">
      <alignment vertical="center" wrapText="1"/>
    </xf>
    <xf numFmtId="4" fontId="5" fillId="9" borderId="1" xfId="1" applyNumberFormat="1" applyFont="1" applyFill="1" applyBorder="1" applyAlignment="1">
      <alignment vertical="center" wrapText="1"/>
    </xf>
    <xf numFmtId="4" fontId="4" fillId="3" borderId="0" xfId="0" applyNumberFormat="1" applyFont="1" applyFill="1"/>
    <xf numFmtId="0" fontId="3" fillId="0" borderId="1" xfId="1" applyFont="1" applyBorder="1" applyAlignment="1">
      <alignment horizontal="left" vertical="center" wrapText="1"/>
    </xf>
    <xf numFmtId="0" fontId="2" fillId="0" borderId="0" xfId="1" applyFont="1" applyAlignment="1">
      <alignment horizontal="center" vertical="center" wrapText="1"/>
    </xf>
    <xf numFmtId="0" fontId="3" fillId="0" borderId="1" xfId="1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/>
    </xf>
    <xf numFmtId="4" fontId="12" fillId="3" borderId="1" xfId="1" applyNumberFormat="1" applyFont="1" applyFill="1" applyBorder="1" applyAlignment="1">
      <alignment vertical="center" wrapText="1"/>
    </xf>
  </cellXfs>
  <cellStyles count="3">
    <cellStyle name="Обычный" xfId="0" builtinId="0"/>
    <cellStyle name="Обычный 2" xfId="1"/>
    <cellStyle name="Финансовый 2" xfId="2"/>
  </cellStyles>
  <dxfs count="0"/>
  <tableStyles count="0" defaultTableStyle="TableStyleMedium9" defaultPivotStyle="PivotStyleLight16"/>
  <colors>
    <mruColors>
      <color rgb="FFCCFFFF"/>
      <color rgb="FFFFCCFF"/>
      <color rgb="FFFF33CC"/>
      <color rgb="FFFF0066"/>
      <color rgb="FF99FF99"/>
      <color rgb="FFFFCC66"/>
      <color rgb="FF66FF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51"/>
  <sheetViews>
    <sheetView tabSelected="1" workbookViewId="0">
      <selection activeCell="D6" sqref="D6"/>
    </sheetView>
  </sheetViews>
  <sheetFormatPr defaultRowHeight="12.75" x14ac:dyDescent="0.2"/>
  <cols>
    <col min="1" max="1" width="31.28515625" style="13" customWidth="1"/>
    <col min="2" max="2" width="14.28515625" style="4" customWidth="1"/>
    <col min="3" max="3" width="14.140625" style="4" customWidth="1"/>
    <col min="4" max="4" width="13.42578125" style="4" customWidth="1"/>
    <col min="5" max="5" width="12.85546875" style="4" bestFit="1" customWidth="1"/>
    <col min="6" max="6" width="10" style="4" customWidth="1"/>
    <col min="7" max="7" width="9.42578125" style="4" customWidth="1"/>
    <col min="8" max="8" width="8.140625" style="4" customWidth="1"/>
    <col min="9" max="9" width="10.5703125" style="4" bestFit="1" customWidth="1"/>
    <col min="10" max="16384" width="9.140625" style="4"/>
  </cols>
  <sheetData>
    <row r="1" spans="1:9" x14ac:dyDescent="0.2">
      <c r="A1" s="43" t="s">
        <v>49</v>
      </c>
      <c r="B1" s="43"/>
      <c r="C1" s="43"/>
      <c r="D1" s="43"/>
      <c r="E1" s="43"/>
      <c r="F1" s="43"/>
      <c r="G1" s="43"/>
      <c r="H1" s="43"/>
    </row>
    <row r="2" spans="1:9" ht="16.5" customHeight="1" x14ac:dyDescent="0.2">
      <c r="A2" s="43"/>
      <c r="B2" s="43"/>
      <c r="C2" s="43"/>
      <c r="D2" s="43"/>
      <c r="E2" s="43"/>
      <c r="F2" s="43"/>
      <c r="G2" s="43"/>
      <c r="H2" s="43"/>
    </row>
    <row r="3" spans="1:9" ht="12.75" customHeight="1" x14ac:dyDescent="0.2">
      <c r="A3" s="10"/>
      <c r="B3" s="6"/>
      <c r="C3" s="6"/>
      <c r="D3" s="6"/>
      <c r="E3" s="6"/>
      <c r="F3" s="6"/>
      <c r="G3" s="45" t="s">
        <v>0</v>
      </c>
      <c r="H3" s="46"/>
    </row>
    <row r="4" spans="1:9" ht="51.75" customHeight="1" x14ac:dyDescent="0.2">
      <c r="A4" s="42" t="s">
        <v>34</v>
      </c>
      <c r="B4" s="44" t="s">
        <v>52</v>
      </c>
      <c r="C4" s="44"/>
      <c r="D4" s="44" t="s">
        <v>53</v>
      </c>
      <c r="E4" s="44" t="s">
        <v>48</v>
      </c>
      <c r="F4" s="44" t="s">
        <v>50</v>
      </c>
      <c r="G4" s="44" t="s">
        <v>51</v>
      </c>
      <c r="H4" s="44"/>
    </row>
    <row r="5" spans="1:9" ht="33" customHeight="1" x14ac:dyDescent="0.2">
      <c r="A5" s="42"/>
      <c r="B5" s="3" t="s">
        <v>1</v>
      </c>
      <c r="C5" s="3" t="s">
        <v>2</v>
      </c>
      <c r="D5" s="44"/>
      <c r="E5" s="44"/>
      <c r="F5" s="44"/>
      <c r="G5" s="3" t="s">
        <v>40</v>
      </c>
      <c r="H5" s="3" t="s">
        <v>41</v>
      </c>
    </row>
    <row r="6" spans="1:9" s="26" customFormat="1" ht="25.5" x14ac:dyDescent="0.2">
      <c r="A6" s="18" t="s">
        <v>3</v>
      </c>
      <c r="B6" s="47">
        <f>B7+B9+B10+B15+B19+B26+B30+B32</f>
        <v>69316957</v>
      </c>
      <c r="C6" s="47">
        <f>C7+C9+C10+C15+C19+C26+C30+C32</f>
        <v>74836277.390000001</v>
      </c>
      <c r="D6" s="19">
        <f>D7+D9+D10+D15+D19+D26+D30+D32</f>
        <v>24366326.699999999</v>
      </c>
      <c r="E6" s="19">
        <f>E7+E9+E10+E15+E19+E26+E30+E32</f>
        <v>23587183.979999997</v>
      </c>
      <c r="F6" s="19">
        <f>D6/E6*100</f>
        <v>103.30324603674883</v>
      </c>
      <c r="G6" s="20">
        <f>D6/B6*100</f>
        <v>35.152043243906391</v>
      </c>
      <c r="H6" s="20">
        <f>D6/C6*100</f>
        <v>32.559511977082856</v>
      </c>
    </row>
    <row r="7" spans="1:9" s="21" customFormat="1" x14ac:dyDescent="0.2">
      <c r="A7" s="18" t="s">
        <v>4</v>
      </c>
      <c r="B7" s="7">
        <f>B8</f>
        <v>24960000</v>
      </c>
      <c r="C7" s="7">
        <f>C8</f>
        <v>25129320.390000001</v>
      </c>
      <c r="D7" s="19">
        <f>D8</f>
        <v>8180805.8799999999</v>
      </c>
      <c r="E7" s="19">
        <f>E8</f>
        <v>6736670.1200000001</v>
      </c>
      <c r="F7" s="20">
        <f>D7/E7*100</f>
        <v>121.43693745241603</v>
      </c>
      <c r="G7" s="20">
        <f>D7/B7*100</f>
        <v>32.775664583333331</v>
      </c>
      <c r="H7" s="20">
        <f>D7/C7*100</f>
        <v>32.554823421549763</v>
      </c>
    </row>
    <row r="8" spans="1:9" s="5" customFormat="1" ht="13.5" customHeight="1" x14ac:dyDescent="0.2">
      <c r="A8" s="11" t="s">
        <v>5</v>
      </c>
      <c r="B8" s="1">
        <v>24960000</v>
      </c>
      <c r="C8" s="1">
        <v>25129320.390000001</v>
      </c>
      <c r="D8" s="1">
        <v>8180805.8799999999</v>
      </c>
      <c r="E8" s="1">
        <v>6736670.1200000001</v>
      </c>
      <c r="F8" s="2">
        <f>D8/E8*100</f>
        <v>121.43693745241603</v>
      </c>
      <c r="G8" s="2">
        <f>D8/B8*100</f>
        <v>32.775664583333331</v>
      </c>
      <c r="H8" s="2">
        <f>D8/C8*100</f>
        <v>32.554823421549763</v>
      </c>
    </row>
    <row r="9" spans="1:9" s="21" customFormat="1" x14ac:dyDescent="0.2">
      <c r="A9" s="18" t="s">
        <v>6</v>
      </c>
      <c r="B9" s="7">
        <v>1414957</v>
      </c>
      <c r="C9" s="7">
        <v>1414957</v>
      </c>
      <c r="D9" s="19">
        <v>467388.38</v>
      </c>
      <c r="E9" s="19">
        <v>450069.92</v>
      </c>
      <c r="F9" s="20">
        <f t="shared" ref="F9:F14" si="0">D9/E9*100</f>
        <v>103.84794878093608</v>
      </c>
      <c r="G9" s="20">
        <f t="shared" ref="G9:G14" si="1">D9/B9*100</f>
        <v>33.031984717556789</v>
      </c>
      <c r="H9" s="20">
        <f t="shared" ref="H9:H14" si="2">D9/C9*100</f>
        <v>33.031984717556789</v>
      </c>
    </row>
    <row r="10" spans="1:9" s="21" customFormat="1" x14ac:dyDescent="0.2">
      <c r="A10" s="18" t="s">
        <v>7</v>
      </c>
      <c r="B10" s="7">
        <f>SUM(B11:B14)</f>
        <v>14322000</v>
      </c>
      <c r="C10" s="7">
        <f t="shared" ref="C10" si="3">SUM(C11:C14)</f>
        <v>14322000</v>
      </c>
      <c r="D10" s="19">
        <f t="shared" ref="D10:E10" si="4">SUM(D11:D14)</f>
        <v>7118982.29</v>
      </c>
      <c r="E10" s="19">
        <f t="shared" si="4"/>
        <v>5436055.9699999988</v>
      </c>
      <c r="F10" s="20">
        <f t="shared" si="0"/>
        <v>130.95859073724736</v>
      </c>
      <c r="G10" s="20">
        <f t="shared" si="1"/>
        <v>49.706621212121213</v>
      </c>
      <c r="H10" s="20">
        <f t="shared" si="2"/>
        <v>49.706621212121213</v>
      </c>
    </row>
    <row r="11" spans="1:9" s="5" customFormat="1" ht="38.25" x14ac:dyDescent="0.2">
      <c r="A11" s="11" t="s">
        <v>8</v>
      </c>
      <c r="B11" s="1">
        <v>7352000</v>
      </c>
      <c r="C11" s="1">
        <f t="shared" ref="C11:C14" si="5">B11</f>
        <v>7352000</v>
      </c>
      <c r="D11" s="1">
        <v>3094868.73</v>
      </c>
      <c r="E11" s="1">
        <v>2830841.59</v>
      </c>
      <c r="F11" s="2">
        <f t="shared" si="0"/>
        <v>109.32680729761357</v>
      </c>
      <c r="G11" s="2">
        <f t="shared" si="1"/>
        <v>42.095602965179538</v>
      </c>
      <c r="H11" s="2">
        <f t="shared" si="2"/>
        <v>42.095602965179538</v>
      </c>
      <c r="I11" s="41"/>
    </row>
    <row r="12" spans="1:9" s="5" customFormat="1" ht="51" x14ac:dyDescent="0.2">
      <c r="A12" s="11" t="s">
        <v>9</v>
      </c>
      <c r="B12" s="1">
        <v>7000000</v>
      </c>
      <c r="C12" s="1">
        <f t="shared" si="5"/>
        <v>7000000</v>
      </c>
      <c r="D12" s="1">
        <v>3990295.36</v>
      </c>
      <c r="E12" s="1">
        <v>2610012.61</v>
      </c>
      <c r="F12" s="2">
        <f t="shared" si="0"/>
        <v>152.88414104635305</v>
      </c>
      <c r="G12" s="2">
        <f t="shared" si="1"/>
        <v>57.004219428571425</v>
      </c>
      <c r="H12" s="2">
        <f t="shared" si="2"/>
        <v>57.004219428571425</v>
      </c>
    </row>
    <row r="13" spans="1:9" s="5" customFormat="1" x14ac:dyDescent="0.2">
      <c r="A13" s="11" t="s">
        <v>10</v>
      </c>
      <c r="B13" s="37">
        <v>20000</v>
      </c>
      <c r="C13" s="37">
        <f t="shared" si="5"/>
        <v>20000</v>
      </c>
      <c r="D13" s="1">
        <v>34643.199999999997</v>
      </c>
      <c r="E13" s="1">
        <v>12143.8</v>
      </c>
      <c r="F13" s="2">
        <f t="shared" si="0"/>
        <v>285.27479042803736</v>
      </c>
      <c r="G13" s="2">
        <f t="shared" si="1"/>
        <v>173.21599999999998</v>
      </c>
      <c r="H13" s="2">
        <f t="shared" si="2"/>
        <v>173.21599999999998</v>
      </c>
    </row>
    <row r="14" spans="1:9" s="5" customFormat="1" x14ac:dyDescent="0.2">
      <c r="A14" s="11" t="s">
        <v>11</v>
      </c>
      <c r="B14" s="1">
        <v>-50000</v>
      </c>
      <c r="C14" s="1">
        <f t="shared" si="5"/>
        <v>-50000</v>
      </c>
      <c r="D14" s="1">
        <v>-825</v>
      </c>
      <c r="E14" s="1">
        <v>-16942.03</v>
      </c>
      <c r="F14" s="2">
        <f t="shared" si="0"/>
        <v>4.8695463294540264</v>
      </c>
      <c r="G14" s="2">
        <f t="shared" si="1"/>
        <v>1.6500000000000001</v>
      </c>
      <c r="H14" s="2">
        <f t="shared" si="2"/>
        <v>1.6500000000000001</v>
      </c>
    </row>
    <row r="15" spans="1:9" s="21" customFormat="1" x14ac:dyDescent="0.2">
      <c r="A15" s="18" t="s">
        <v>12</v>
      </c>
      <c r="B15" s="7">
        <f>B16+B17+B18</f>
        <v>25570000</v>
      </c>
      <c r="C15" s="7">
        <f>C16+C17+C18</f>
        <v>26570000</v>
      </c>
      <c r="D15" s="19">
        <f>D16+D17+D18</f>
        <v>7795410.5499999998</v>
      </c>
      <c r="E15" s="19">
        <f>E16+E17+E18</f>
        <v>8139752.209999999</v>
      </c>
      <c r="F15" s="20">
        <f t="shared" ref="F15" si="6">D15/E15*100</f>
        <v>95.769629699821053</v>
      </c>
      <c r="G15" s="20">
        <f t="shared" ref="G15" si="7">D15/B15*100</f>
        <v>30.486548885412589</v>
      </c>
      <c r="H15" s="20">
        <f t="shared" ref="H15" si="8">D15/C15*100</f>
        <v>29.339143959352654</v>
      </c>
    </row>
    <row r="16" spans="1:9" s="5" customFormat="1" x14ac:dyDescent="0.2">
      <c r="A16" s="11" t="s">
        <v>13</v>
      </c>
      <c r="B16" s="1">
        <v>1400000</v>
      </c>
      <c r="C16" s="1">
        <f t="shared" ref="C16:C17" si="9">B16</f>
        <v>1400000</v>
      </c>
      <c r="D16" s="1">
        <v>151304.31</v>
      </c>
      <c r="E16" s="1">
        <v>96463.14</v>
      </c>
      <c r="F16" s="2">
        <f t="shared" ref="F16:F17" si="10">D16/E16*100</f>
        <v>156.85194365433264</v>
      </c>
      <c r="G16" s="2">
        <f t="shared" ref="G16:G17" si="11">D16/B16*100</f>
        <v>10.807450714285714</v>
      </c>
      <c r="H16" s="2">
        <f t="shared" ref="H16:H17" si="12">D16/C16*100</f>
        <v>10.807450714285714</v>
      </c>
    </row>
    <row r="17" spans="1:8" s="5" customFormat="1" ht="25.5" x14ac:dyDescent="0.2">
      <c r="A17" s="11" t="s">
        <v>42</v>
      </c>
      <c r="B17" s="1">
        <v>18000000</v>
      </c>
      <c r="C17" s="1">
        <f t="shared" si="9"/>
        <v>18000000</v>
      </c>
      <c r="D17" s="1">
        <v>6953062.3300000001</v>
      </c>
      <c r="E17" s="1">
        <v>7728862.5599999996</v>
      </c>
      <c r="F17" s="2">
        <f t="shared" si="10"/>
        <v>89.962297505261887</v>
      </c>
      <c r="G17" s="2">
        <f t="shared" si="11"/>
        <v>38.62812405555556</v>
      </c>
      <c r="H17" s="2">
        <f t="shared" si="12"/>
        <v>38.62812405555556</v>
      </c>
    </row>
    <row r="18" spans="1:8" s="5" customFormat="1" ht="25.5" x14ac:dyDescent="0.2">
      <c r="A18" s="11" t="s">
        <v>43</v>
      </c>
      <c r="B18" s="1">
        <v>6170000</v>
      </c>
      <c r="C18" s="1">
        <v>7170000</v>
      </c>
      <c r="D18" s="1">
        <v>691043.91</v>
      </c>
      <c r="E18" s="1">
        <v>314426.51</v>
      </c>
      <c r="F18" s="2">
        <f t="shared" ref="F18" si="13">D18/E18*100</f>
        <v>219.77914966521109</v>
      </c>
      <c r="G18" s="2">
        <f t="shared" ref="G18" si="14">D18/B18*100</f>
        <v>11.20006337115073</v>
      </c>
      <c r="H18" s="2">
        <f t="shared" ref="H18" si="15">D18/C18*100</f>
        <v>9.6379903765690376</v>
      </c>
    </row>
    <row r="19" spans="1:8" s="21" customFormat="1" ht="25.5" x14ac:dyDescent="0.2">
      <c r="A19" s="18" t="s">
        <v>14</v>
      </c>
      <c r="B19" s="7">
        <f>B20+B24+B25</f>
        <v>2900000</v>
      </c>
      <c r="C19" s="7">
        <f>C20+C24+C25</f>
        <v>2900000</v>
      </c>
      <c r="D19" s="19">
        <f>D20+D24+D25</f>
        <v>690921.77</v>
      </c>
      <c r="E19" s="19">
        <f>E20+E24+E25</f>
        <v>1148040.9700000002</v>
      </c>
      <c r="F19" s="20">
        <f t="shared" ref="F19" si="16">D19/E19*100</f>
        <v>60.182675362186757</v>
      </c>
      <c r="G19" s="20">
        <f t="shared" ref="G19" si="17">D19/B19*100</f>
        <v>23.824888620689656</v>
      </c>
      <c r="H19" s="20">
        <f t="shared" ref="H19" si="18">D19/C19*100</f>
        <v>23.824888620689656</v>
      </c>
    </row>
    <row r="20" spans="1:8" s="5" customFormat="1" ht="25.5" x14ac:dyDescent="0.2">
      <c r="A20" s="12" t="s">
        <v>15</v>
      </c>
      <c r="B20" s="8">
        <f>B21+B22+B23</f>
        <v>2300000</v>
      </c>
      <c r="C20" s="8">
        <f t="shared" ref="C20" si="19">C21+C22+C23</f>
        <v>2300000</v>
      </c>
      <c r="D20" s="8">
        <f t="shared" ref="D20:E20" si="20">D21+D22+D23</f>
        <v>690921.77</v>
      </c>
      <c r="E20" s="8">
        <f t="shared" si="20"/>
        <v>1148040.9700000002</v>
      </c>
      <c r="F20" s="2">
        <f t="shared" ref="F20:F23" si="21">D20/E20*100</f>
        <v>60.182675362186757</v>
      </c>
      <c r="G20" s="2">
        <f t="shared" ref="G20:G25" si="22">D20/B20*100</f>
        <v>30.040076956521737</v>
      </c>
      <c r="H20" s="2">
        <f t="shared" ref="H20:H25" si="23">D20/C20*100</f>
        <v>30.040076956521737</v>
      </c>
    </row>
    <row r="21" spans="1:8" s="5" customFormat="1" x14ac:dyDescent="0.2">
      <c r="A21" s="11" t="s">
        <v>16</v>
      </c>
      <c r="B21" s="1"/>
      <c r="C21" s="1">
        <f t="shared" ref="C21:C22" si="24">B21</f>
        <v>0</v>
      </c>
      <c r="D21" s="1"/>
      <c r="E21" s="1">
        <v>16321.92</v>
      </c>
      <c r="F21" s="2">
        <f t="shared" si="21"/>
        <v>0</v>
      </c>
      <c r="G21" s="2"/>
      <c r="H21" s="2"/>
    </row>
    <row r="22" spans="1:8" s="5" customFormat="1" x14ac:dyDescent="0.2">
      <c r="A22" s="11" t="s">
        <v>17</v>
      </c>
      <c r="B22" s="1">
        <f>300000+700000</f>
        <v>1000000</v>
      </c>
      <c r="C22" s="1">
        <f t="shared" si="24"/>
        <v>1000000</v>
      </c>
      <c r="D22" s="1">
        <f>72963.2+65865.76</f>
        <v>138828.96</v>
      </c>
      <c r="E22" s="1">
        <v>680500.03</v>
      </c>
      <c r="F22" s="2">
        <f t="shared" si="21"/>
        <v>20.401021877985809</v>
      </c>
      <c r="G22" s="2">
        <f t="shared" si="22"/>
        <v>13.882896000000001</v>
      </c>
      <c r="H22" s="2">
        <f t="shared" si="23"/>
        <v>13.882896000000001</v>
      </c>
    </row>
    <row r="23" spans="1:8" s="5" customFormat="1" ht="25.5" x14ac:dyDescent="0.2">
      <c r="A23" s="11" t="s">
        <v>44</v>
      </c>
      <c r="B23" s="1">
        <v>1300000</v>
      </c>
      <c r="C23" s="1">
        <f>B23</f>
        <v>1300000</v>
      </c>
      <c r="D23" s="1">
        <v>552092.81000000006</v>
      </c>
      <c r="E23" s="1">
        <v>451219.02</v>
      </c>
      <c r="F23" s="2">
        <f t="shared" si="21"/>
        <v>122.35583730490794</v>
      </c>
      <c r="G23" s="2">
        <f t="shared" si="22"/>
        <v>42.468677692307701</v>
      </c>
      <c r="H23" s="2">
        <f t="shared" si="23"/>
        <v>42.468677692307701</v>
      </c>
    </row>
    <row r="24" spans="1:8" s="5" customFormat="1" x14ac:dyDescent="0.2">
      <c r="A24" s="12" t="s">
        <v>18</v>
      </c>
      <c r="B24" s="8">
        <v>100000</v>
      </c>
      <c r="C24" s="8">
        <v>100000</v>
      </c>
      <c r="D24" s="8"/>
      <c r="E24" s="8"/>
      <c r="F24" s="2"/>
      <c r="G24" s="2">
        <f t="shared" si="22"/>
        <v>0</v>
      </c>
      <c r="H24" s="2">
        <f t="shared" si="23"/>
        <v>0</v>
      </c>
    </row>
    <row r="25" spans="1:8" s="5" customFormat="1" x14ac:dyDescent="0.2">
      <c r="A25" s="12" t="s">
        <v>19</v>
      </c>
      <c r="B25" s="8">
        <v>500000</v>
      </c>
      <c r="C25" s="8">
        <v>500000</v>
      </c>
      <c r="D25" s="8"/>
      <c r="E25" s="8"/>
      <c r="F25" s="2"/>
      <c r="G25" s="2">
        <f t="shared" si="22"/>
        <v>0</v>
      </c>
      <c r="H25" s="2">
        <f t="shared" si="23"/>
        <v>0</v>
      </c>
    </row>
    <row r="26" spans="1:8" s="21" customFormat="1" ht="25.5" x14ac:dyDescent="0.2">
      <c r="A26" s="18" t="s">
        <v>20</v>
      </c>
      <c r="B26" s="7">
        <f>B27+B29+B28</f>
        <v>0</v>
      </c>
      <c r="C26" s="7">
        <f t="shared" ref="C26" si="25">C27+C29+C28</f>
        <v>4350000</v>
      </c>
      <c r="D26" s="19">
        <f t="shared" ref="D26:E26" si="26">D27+D29+D28</f>
        <v>101124.83</v>
      </c>
      <c r="E26" s="19">
        <f t="shared" si="26"/>
        <v>1632020.8499999999</v>
      </c>
      <c r="F26" s="20">
        <f t="shared" ref="F26:F28" si="27">D26/E26*100</f>
        <v>6.1962952250273036</v>
      </c>
      <c r="G26" s="20"/>
      <c r="H26" s="20">
        <f t="shared" ref="H26:H29" si="28">D26/C26*100</f>
        <v>2.3247087356321838</v>
      </c>
    </row>
    <row r="27" spans="1:8" s="5" customFormat="1" ht="13.5" customHeight="1" x14ac:dyDescent="0.2">
      <c r="A27" s="11" t="s">
        <v>21</v>
      </c>
      <c r="B27" s="1"/>
      <c r="C27" s="1"/>
      <c r="D27" s="1"/>
      <c r="E27" s="1">
        <v>875000</v>
      </c>
      <c r="F27" s="2">
        <f t="shared" si="27"/>
        <v>0</v>
      </c>
      <c r="G27" s="2"/>
      <c r="H27" s="2"/>
    </row>
    <row r="28" spans="1:8" s="5" customFormat="1" ht="22.5" customHeight="1" x14ac:dyDescent="0.2">
      <c r="A28" s="11" t="s">
        <v>46</v>
      </c>
      <c r="B28" s="1"/>
      <c r="C28" s="1">
        <v>800000</v>
      </c>
      <c r="D28" s="1">
        <v>101124.83</v>
      </c>
      <c r="E28" s="1">
        <v>304736.2</v>
      </c>
      <c r="F28" s="2">
        <f t="shared" si="27"/>
        <v>33.184383739115994</v>
      </c>
      <c r="G28" s="2"/>
      <c r="H28" s="2"/>
    </row>
    <row r="29" spans="1:8" s="5" customFormat="1" ht="15" customHeight="1" x14ac:dyDescent="0.2">
      <c r="A29" s="11" t="s">
        <v>22</v>
      </c>
      <c r="B29" s="1"/>
      <c r="C29" s="1">
        <v>3550000</v>
      </c>
      <c r="D29" s="1">
        <v>0</v>
      </c>
      <c r="E29" s="1">
        <v>452284.65</v>
      </c>
      <c r="F29" s="2" t="s">
        <v>47</v>
      </c>
      <c r="G29" s="2"/>
      <c r="H29" s="2">
        <f t="shared" si="28"/>
        <v>0</v>
      </c>
    </row>
    <row r="30" spans="1:8" s="21" customFormat="1" ht="25.5" x14ac:dyDescent="0.2">
      <c r="A30" s="18" t="s">
        <v>23</v>
      </c>
      <c r="B30" s="7">
        <f>B31</f>
        <v>50000</v>
      </c>
      <c r="C30" s="7">
        <f>C31</f>
        <v>50000</v>
      </c>
      <c r="D30" s="19">
        <f>D31</f>
        <v>3000</v>
      </c>
      <c r="E30" s="19">
        <f>E31</f>
        <v>52986.97</v>
      </c>
      <c r="F30" s="20">
        <f t="shared" ref="F30:F31" si="29">D30/E30*100</f>
        <v>5.661769299131465</v>
      </c>
      <c r="G30" s="20"/>
      <c r="H30" s="20"/>
    </row>
    <row r="31" spans="1:8" s="5" customFormat="1" ht="25.5" x14ac:dyDescent="0.2">
      <c r="A31" s="11" t="s">
        <v>24</v>
      </c>
      <c r="B31" s="1">
        <v>50000</v>
      </c>
      <c r="C31" s="1">
        <f>B31</f>
        <v>50000</v>
      </c>
      <c r="D31" s="1">
        <v>3000</v>
      </c>
      <c r="E31" s="1">
        <v>52986.97</v>
      </c>
      <c r="F31" s="2">
        <f t="shared" si="29"/>
        <v>5.661769299131465</v>
      </c>
      <c r="G31" s="2"/>
      <c r="H31" s="2"/>
    </row>
    <row r="32" spans="1:8" s="21" customFormat="1" x14ac:dyDescent="0.2">
      <c r="A32" s="18" t="s">
        <v>25</v>
      </c>
      <c r="B32" s="7">
        <f>B33+B34</f>
        <v>100000</v>
      </c>
      <c r="C32" s="7">
        <f t="shared" ref="C32" si="30">C33+C34</f>
        <v>100000</v>
      </c>
      <c r="D32" s="19">
        <f t="shared" ref="D32:E32" si="31">D33+D34</f>
        <v>8693</v>
      </c>
      <c r="E32" s="19">
        <f t="shared" si="31"/>
        <v>-8413.0300000000007</v>
      </c>
      <c r="F32" s="20">
        <f>E32/D32*100</f>
        <v>-96.779362705625232</v>
      </c>
      <c r="G32" s="20"/>
      <c r="H32" s="20"/>
    </row>
    <row r="33" spans="1:10" s="5" customFormat="1" x14ac:dyDescent="0.2">
      <c r="A33" s="11" t="s">
        <v>26</v>
      </c>
      <c r="B33" s="37"/>
      <c r="C33" s="37"/>
      <c r="D33" s="1"/>
      <c r="E33" s="1">
        <v>-8413.0300000000007</v>
      </c>
      <c r="F33" s="2">
        <f t="shared" ref="F33:F34" si="32">D33/E33*100</f>
        <v>0</v>
      </c>
      <c r="G33" s="2"/>
      <c r="H33" s="2"/>
    </row>
    <row r="34" spans="1:10" s="5" customFormat="1" x14ac:dyDescent="0.2">
      <c r="A34" s="11" t="s">
        <v>25</v>
      </c>
      <c r="B34" s="37">
        <v>100000</v>
      </c>
      <c r="C34" s="37">
        <v>100000</v>
      </c>
      <c r="D34" s="1">
        <v>8693</v>
      </c>
      <c r="E34" s="1"/>
      <c r="F34" s="2" t="e">
        <f t="shared" si="32"/>
        <v>#DIV/0!</v>
      </c>
      <c r="G34" s="2"/>
      <c r="H34" s="2"/>
    </row>
    <row r="35" spans="1:10" s="21" customFormat="1" ht="28.5" customHeight="1" x14ac:dyDescent="0.2">
      <c r="A35" s="18" t="s">
        <v>35</v>
      </c>
      <c r="B35" s="47">
        <f>B6</f>
        <v>69316957</v>
      </c>
      <c r="C35" s="47">
        <f>C6</f>
        <v>74836277.390000001</v>
      </c>
      <c r="D35" s="19">
        <f>D6</f>
        <v>24366326.699999999</v>
      </c>
      <c r="E35" s="19">
        <f>E6</f>
        <v>23587183.979999997</v>
      </c>
      <c r="F35" s="19">
        <f>D35/E35*100</f>
        <v>103.30324603674883</v>
      </c>
      <c r="G35" s="20">
        <f>D35/B35*100</f>
        <v>35.152043243906391</v>
      </c>
      <c r="H35" s="20">
        <f>D35/C35*100</f>
        <v>32.559511977082856</v>
      </c>
    </row>
    <row r="36" spans="1:10" s="21" customFormat="1" x14ac:dyDescent="0.2">
      <c r="A36" s="18" t="s">
        <v>27</v>
      </c>
      <c r="B36" s="7">
        <f>B37+B41+B42</f>
        <v>1780793</v>
      </c>
      <c r="C36" s="7">
        <f>C37+C42</f>
        <v>25058912.75</v>
      </c>
      <c r="D36" s="19">
        <f>D37+D41+D42</f>
        <v>11934892</v>
      </c>
      <c r="E36" s="19">
        <f>E37+E41+E42</f>
        <v>44037898.710000001</v>
      </c>
      <c r="F36" s="32">
        <f>D36/E36*100</f>
        <v>27.101411169942718</v>
      </c>
      <c r="G36" s="33">
        <f t="shared" ref="G36:G38" si="33">D36/B36*100</f>
        <v>670.20097226348037</v>
      </c>
      <c r="H36" s="33">
        <f t="shared" ref="H36:H42" si="34">D36/C36*100</f>
        <v>47.627333711834723</v>
      </c>
    </row>
    <row r="37" spans="1:10" s="31" customFormat="1" ht="25.5" customHeight="1" x14ac:dyDescent="0.2">
      <c r="A37" s="29" t="s">
        <v>28</v>
      </c>
      <c r="B37" s="1">
        <f>B38+B39+B40</f>
        <v>1780793</v>
      </c>
      <c r="C37" s="1">
        <f>C38+C39+C40</f>
        <v>26552458.050000001</v>
      </c>
      <c r="D37" s="30">
        <f>D38+D39+D40</f>
        <v>13428437.300000001</v>
      </c>
      <c r="E37" s="30">
        <f>E38+E39+E40</f>
        <v>44017898.710000001</v>
      </c>
      <c r="F37" s="2">
        <f t="shared" ref="F37:F42" si="35">D37/E37*100</f>
        <v>30.506765869197032</v>
      </c>
      <c r="G37" s="2">
        <f t="shared" si="33"/>
        <v>754.07064717797084</v>
      </c>
      <c r="H37" s="2">
        <f t="shared" si="34"/>
        <v>50.573236100075491</v>
      </c>
    </row>
    <row r="38" spans="1:10" s="5" customFormat="1" x14ac:dyDescent="0.2">
      <c r="A38" s="11" t="s">
        <v>36</v>
      </c>
      <c r="B38" s="1">
        <v>1780793</v>
      </c>
      <c r="C38" s="1">
        <f>B38</f>
        <v>1780793</v>
      </c>
      <c r="D38" s="1">
        <v>1000000</v>
      </c>
      <c r="E38" s="1"/>
      <c r="F38" s="2" t="e">
        <f t="shared" si="35"/>
        <v>#DIV/0!</v>
      </c>
      <c r="G38" s="2">
        <f t="shared" si="33"/>
        <v>56.154758020724472</v>
      </c>
      <c r="H38" s="2">
        <f t="shared" si="34"/>
        <v>56.154758020724472</v>
      </c>
    </row>
    <row r="39" spans="1:10" s="5" customFormat="1" x14ac:dyDescent="0.2">
      <c r="A39" s="11" t="s">
        <v>37</v>
      </c>
      <c r="B39" s="1"/>
      <c r="C39" s="1">
        <f>10888020+4128869.75</f>
        <v>15016889.75</v>
      </c>
      <c r="D39" s="1">
        <v>10888020</v>
      </c>
      <c r="E39" s="1">
        <v>43971026.710000001</v>
      </c>
      <c r="F39" s="2">
        <f t="shared" si="35"/>
        <v>24.761805249191099</v>
      </c>
      <c r="G39" s="2"/>
      <c r="H39" s="2">
        <f t="shared" si="34"/>
        <v>72.505160397811409</v>
      </c>
    </row>
    <row r="40" spans="1:10" s="5" customFormat="1" x14ac:dyDescent="0.2">
      <c r="A40" s="11" t="s">
        <v>38</v>
      </c>
      <c r="B40" s="37"/>
      <c r="C40" s="37">
        <v>9754775.3000000007</v>
      </c>
      <c r="D40" s="1">
        <f>1540417.3</f>
        <v>1540417.3</v>
      </c>
      <c r="E40" s="1">
        <v>46872</v>
      </c>
      <c r="F40" s="2">
        <f t="shared" si="35"/>
        <v>3286.4339051032603</v>
      </c>
      <c r="G40" s="2"/>
      <c r="H40" s="2">
        <f t="shared" si="34"/>
        <v>15.791417563457355</v>
      </c>
    </row>
    <row r="41" spans="1:10" s="5" customFormat="1" ht="18.75" customHeight="1" x14ac:dyDescent="0.2">
      <c r="A41" s="11" t="s">
        <v>45</v>
      </c>
      <c r="B41" s="37"/>
      <c r="C41" s="37"/>
      <c r="D41" s="1"/>
      <c r="E41" s="1">
        <v>20000</v>
      </c>
      <c r="F41" s="2">
        <f t="shared" si="35"/>
        <v>0</v>
      </c>
      <c r="G41" s="2"/>
      <c r="H41" s="2"/>
    </row>
    <row r="42" spans="1:10" s="5" customFormat="1" x14ac:dyDescent="0.2">
      <c r="A42" s="11" t="s">
        <v>29</v>
      </c>
      <c r="B42" s="37"/>
      <c r="C42" s="1">
        <v>-1493545.3</v>
      </c>
      <c r="D42" s="1">
        <v>-1493545.3</v>
      </c>
      <c r="E42" s="1"/>
      <c r="F42" s="2" t="e">
        <f t="shared" si="35"/>
        <v>#DIV/0!</v>
      </c>
      <c r="G42" s="2"/>
      <c r="H42" s="2">
        <f t="shared" si="34"/>
        <v>100</v>
      </c>
    </row>
    <row r="43" spans="1:10" s="26" customFormat="1" ht="14.25" customHeight="1" x14ac:dyDescent="0.2">
      <c r="A43" s="22" t="s">
        <v>39</v>
      </c>
      <c r="B43" s="38">
        <f t="shared" ref="B43:C43" si="36">B35+B36</f>
        <v>71097750</v>
      </c>
      <c r="C43" s="38">
        <f t="shared" si="36"/>
        <v>99895190.140000001</v>
      </c>
      <c r="D43" s="23">
        <f>D35+D36</f>
        <v>36301218.700000003</v>
      </c>
      <c r="E43" s="23">
        <f>E35+E36</f>
        <v>67625082.689999998</v>
      </c>
      <c r="F43" s="24">
        <f>D43/E43*100</f>
        <v>53.680109888232366</v>
      </c>
      <c r="G43" s="24">
        <f>C43/B43*100</f>
        <v>140.50401052072675</v>
      </c>
      <c r="H43" s="24">
        <f>D43/C43*100</f>
        <v>36.339305875613206</v>
      </c>
      <c r="I43" s="25"/>
      <c r="J43" s="25"/>
    </row>
    <row r="44" spans="1:10" s="26" customFormat="1" x14ac:dyDescent="0.2">
      <c r="A44" s="27" t="s">
        <v>30</v>
      </c>
      <c r="B44" s="39">
        <v>196674185.47999999</v>
      </c>
      <c r="C44" s="39">
        <v>107068817.87</v>
      </c>
      <c r="D44" s="28">
        <v>23752842.539999999</v>
      </c>
      <c r="E44" s="28">
        <v>58739791.369999997</v>
      </c>
      <c r="F44" s="28">
        <f>D44/E44*100</f>
        <v>40.437396841234303</v>
      </c>
      <c r="G44" s="28">
        <f>C44/B44*100</f>
        <v>54.439690500656958</v>
      </c>
      <c r="H44" s="28">
        <f>D44/C44*100</f>
        <v>22.184650033999667</v>
      </c>
    </row>
    <row r="45" spans="1:10" s="26" customFormat="1" ht="27.75" customHeight="1" x14ac:dyDescent="0.2">
      <c r="A45" s="34" t="s">
        <v>31</v>
      </c>
      <c r="B45" s="40">
        <f>B43-B44</f>
        <v>-125576435.47999999</v>
      </c>
      <c r="C45" s="40">
        <f>C43-C44</f>
        <v>-7173627.7300000042</v>
      </c>
      <c r="D45" s="35">
        <f t="shared" ref="D45:E45" si="37">D43-D44</f>
        <v>12548376.160000004</v>
      </c>
      <c r="E45" s="35">
        <f t="shared" si="37"/>
        <v>8885291.3200000003</v>
      </c>
      <c r="F45" s="36">
        <f t="shared" ref="F45" si="38">D45/E45*100</f>
        <v>141.22638986247671</v>
      </c>
      <c r="G45" s="36">
        <f t="shared" ref="G45" si="39">D45/B45*100</f>
        <v>-9.9926201217891144</v>
      </c>
      <c r="H45" s="36">
        <f t="shared" ref="H45" si="40">D45/C45*100</f>
        <v>-174.92371547972698</v>
      </c>
    </row>
    <row r="46" spans="1:10" x14ac:dyDescent="0.2">
      <c r="A46" s="14" t="s">
        <v>32</v>
      </c>
      <c r="B46" s="15">
        <f>B7+B9+B10+B15</f>
        <v>66266957</v>
      </c>
      <c r="C46" s="15">
        <f>C7+C9+C10+C15</f>
        <v>67436277.390000001</v>
      </c>
      <c r="D46" s="15">
        <f>D7+D9+D10+D15</f>
        <v>23562587.100000001</v>
      </c>
      <c r="E46" s="15">
        <f>E7+E9+E10+E15</f>
        <v>20762548.219999999</v>
      </c>
      <c r="F46" s="16">
        <f t="shared" ref="F46:F47" si="41">D46/E46*100</f>
        <v>113.48600783646971</v>
      </c>
      <c r="G46" s="16">
        <f t="shared" ref="G46:G47" si="42">D46/B46*100</f>
        <v>35.55706820821726</v>
      </c>
      <c r="H46" s="16">
        <f t="shared" ref="H46:H47" si="43">D46/C46*100</f>
        <v>34.940521647913577</v>
      </c>
    </row>
    <row r="47" spans="1:10" x14ac:dyDescent="0.2">
      <c r="A47" s="14" t="s">
        <v>33</v>
      </c>
      <c r="B47" s="17">
        <f>B19+B26+B30+B32</f>
        <v>3050000</v>
      </c>
      <c r="C47" s="17">
        <f>C19+C26+C30+C32</f>
        <v>7400000</v>
      </c>
      <c r="D47" s="17">
        <f>D19+D26+D30+D32</f>
        <v>803739.6</v>
      </c>
      <c r="E47" s="17">
        <f>E19+E26+E30+E32</f>
        <v>2824635.7600000007</v>
      </c>
      <c r="F47" s="16">
        <f t="shared" si="41"/>
        <v>28.454628075656728</v>
      </c>
      <c r="G47" s="16">
        <f t="shared" si="42"/>
        <v>26.352118032786887</v>
      </c>
      <c r="H47" s="16">
        <f t="shared" si="43"/>
        <v>10.861345945945946</v>
      </c>
    </row>
    <row r="48" spans="1:10" x14ac:dyDescent="0.2">
      <c r="B48" s="9"/>
    </row>
    <row r="49" spans="2:5" x14ac:dyDescent="0.2">
      <c r="B49" s="9"/>
    </row>
    <row r="50" spans="2:5" x14ac:dyDescent="0.2">
      <c r="B50" s="9"/>
      <c r="C50" s="9"/>
      <c r="D50" s="9"/>
      <c r="E50" s="9"/>
    </row>
    <row r="51" spans="2:5" x14ac:dyDescent="0.2">
      <c r="B51" s="9"/>
      <c r="C51" s="9"/>
      <c r="D51" s="9"/>
      <c r="E51" s="9"/>
    </row>
  </sheetData>
  <mergeCells count="8">
    <mergeCell ref="A4:A5"/>
    <mergeCell ref="A1:H2"/>
    <mergeCell ref="B4:C4"/>
    <mergeCell ref="D4:D5"/>
    <mergeCell ref="E4:E5"/>
    <mergeCell ref="F4:F5"/>
    <mergeCell ref="G4:H4"/>
    <mergeCell ref="G3:H3"/>
  </mergeCells>
  <pageMargins left="0.94488188976377963" right="0.19685039370078741" top="0.82677165354330717" bottom="0.23622047244094491" header="0.15748031496062992" footer="0.23622047244094491"/>
  <pageSetup paperSize="9" scale="70" fitToHeight="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Доходы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2016-02-12T08:52:20Z</cp:lastPrinted>
  <dcterms:created xsi:type="dcterms:W3CDTF">2015-04-03T08:40:51Z</dcterms:created>
  <dcterms:modified xsi:type="dcterms:W3CDTF">2018-05-30T12:26:32Z</dcterms:modified>
</cp:coreProperties>
</file>